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65" windowWidth="11385" windowHeight="4125" tabRatio="367" activeTab="8"/>
  </bookViews>
  <sheets>
    <sheet name="D18KT" sheetId="1" r:id="rId1"/>
    <sheet name="00000000" sheetId="2" state="veryHidden" r:id="rId2"/>
    <sheet name="10000000" sheetId="3" state="veryHidden" r:id="rId3"/>
    <sheet name="XXXXXXXX" sheetId="4" state="veryHidden" r:id="rId4"/>
    <sheet name="XXXXXXX0" sheetId="5" state="veryHidden" r:id="rId5"/>
    <sheet name="XXXXXXX1" sheetId="6" state="veryHidden" r:id="rId6"/>
    <sheet name="XL4Poppy" sheetId="7" state="hidden" r:id="rId7"/>
    <sheet name="D18KX1 (2)" sheetId="8" r:id="rId8"/>
    <sheet name="D18QX" sheetId="9" r:id="rId9"/>
    <sheet name="Sheet2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Builtin0" localSheetId="0" hidden="1">'D18KT'!$A$4:$AG$52</definedName>
    <definedName name="_Builtin0" localSheetId="7" hidden="1">'D18KX1 (2)'!$A$4:$AE$64</definedName>
    <definedName name="_Builtin0" localSheetId="8" hidden="1">'D18QX'!$A$4:$AG$27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'[1]gvl'!$N$17</definedName>
    <definedName name="dd1x2">'[1]gvl'!$N$9</definedName>
    <definedName name="Document_array" localSheetId="6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'[1]gvl'!$N$38</definedName>
    <definedName name="Poppy">'XL4Poppy'!$C$27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COMPUTER</author>
    <author>Color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  <comment ref="J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2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8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2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</commentList>
</comments>
</file>

<file path=xl/comments8.xml><?xml version="1.0" encoding="utf-8"?>
<comments xmlns="http://schemas.openxmlformats.org/spreadsheetml/2006/main">
  <authors>
    <author>COMPUTER</author>
    <author>Color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  <comment ref="J1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5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6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5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7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5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58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</commentList>
</comments>
</file>

<file path=xl/comments9.xml><?xml version="1.0" encoding="utf-8"?>
<comments xmlns="http://schemas.openxmlformats.org/spreadsheetml/2006/main">
  <authors>
    <author>COMPUTER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</commentList>
</comments>
</file>

<file path=xl/sharedStrings.xml><?xml version="1.0" encoding="utf-8"?>
<sst xmlns="http://schemas.openxmlformats.org/spreadsheetml/2006/main" count="600" uniqueCount="405">
  <si>
    <t>TC2 (0-:-25)</t>
  </si>
  <si>
    <t>TC3 (0-:-20)</t>
  </si>
  <si>
    <t>TC5 (0-:-10)</t>
  </si>
  <si>
    <t>TB</t>
  </si>
  <si>
    <t>STT</t>
  </si>
  <si>
    <t>mã số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</si>
  <si>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</si>
  <si>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</si>
  <si>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</si>
  <si>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</si>
  <si>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</si>
  <si>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</si>
  <si>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</si>
  <si>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</si>
  <si>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</si>
  <si>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</si>
  <si>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</si>
  <si>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Tốt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</si>
  <si>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</si>
  <si>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</si>
  <si>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</si>
  <si>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</si>
  <si>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</si>
  <si>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</si>
  <si>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</si>
  <si>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</si>
  <si>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</si>
  <si>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</si>
  <si>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</si>
  <si>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</si>
  <si>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</si>
  <si>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</si>
  <si>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</si>
  <si>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</si>
  <si>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</si>
  <si>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</si>
  <si>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</si>
  <si>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</si>
  <si>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</si>
  <si>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x.loại</t>
  </si>
  <si>
    <t>TC</t>
  </si>
  <si>
    <t>HM</t>
  </si>
  <si>
    <t>Chủ nhiệm Khoa</t>
  </si>
  <si>
    <t>TC1 (0-:-20)</t>
  </si>
  <si>
    <t>BHYT</t>
  </si>
  <si>
    <t>TC4 (0-:-25)</t>
  </si>
  <si>
    <t xml:space="preserve">Ngày         tháng          năm </t>
  </si>
  <si>
    <t>Người lập</t>
  </si>
  <si>
    <t xml:space="preserve">    Lê Thị Ngọc Thảo</t>
  </si>
  <si>
    <t>5đ</t>
  </si>
  <si>
    <t>khoa ( phụ trách lớp, ĐTN, HSV)</t>
  </si>
  <si>
    <t>khoa (HĐ phong trào)</t>
  </si>
  <si>
    <t>khoa ( HĐ học thuật)</t>
  </si>
  <si>
    <t>Hòa</t>
  </si>
  <si>
    <t>Nguyên</t>
  </si>
  <si>
    <t>Tín</t>
  </si>
  <si>
    <t>hsv</t>
  </si>
  <si>
    <t>Đoan TN</t>
  </si>
  <si>
    <t>Anh</t>
  </si>
  <si>
    <t>Tuyền</t>
  </si>
  <si>
    <t>Uyên</t>
  </si>
  <si>
    <t>LỚP D18KX1 - GVCV : TRẦN THỊ THỂM</t>
  </si>
  <si>
    <t>Nguyễn Thị</t>
  </si>
  <si>
    <t>Như</t>
  </si>
  <si>
    <t>Tâm</t>
  </si>
  <si>
    <t>Thảo</t>
  </si>
  <si>
    <t>Nguyễn Thị Thu</t>
  </si>
  <si>
    <t>Thương</t>
  </si>
  <si>
    <t>Nguyễn Thị Kiều</t>
  </si>
  <si>
    <t>Trinh</t>
  </si>
  <si>
    <t>Nguyễn Ngọc</t>
  </si>
  <si>
    <t>LỚP D18KT - GVCV : NGUYỄN THỊ KIM TRỌNG</t>
  </si>
  <si>
    <t>18DQ3403010001</t>
  </si>
  <si>
    <t>Nguyễn Tường</t>
  </si>
  <si>
    <t>An</t>
  </si>
  <si>
    <t>18DQ3403010002</t>
  </si>
  <si>
    <t>Phan Thị Tuấn</t>
  </si>
  <si>
    <t>18DQ3403010004</t>
  </si>
  <si>
    <t>Lê Kiều</t>
  </si>
  <si>
    <t>Chi</t>
  </si>
  <si>
    <t>18DQ3403010005</t>
  </si>
  <si>
    <t>Đinh Ngô Chí</t>
  </si>
  <si>
    <t>Cường</t>
  </si>
  <si>
    <t>18DQ3403010006</t>
  </si>
  <si>
    <t>Huỳnh Thị Tố</t>
  </si>
  <si>
    <t>Diễm</t>
  </si>
  <si>
    <t>18DQ3403010007</t>
  </si>
  <si>
    <t>Nguyễn Thị Bảo</t>
  </si>
  <si>
    <t>Hà</t>
  </si>
  <si>
    <t>18DQ3403010008</t>
  </si>
  <si>
    <t>Nguyễn Thị Uyên</t>
  </si>
  <si>
    <t>Hân</t>
  </si>
  <si>
    <t>18DQ3403010009</t>
  </si>
  <si>
    <t>Nguyễn Thị Minh</t>
  </si>
  <si>
    <t>Hiếu</t>
  </si>
  <si>
    <t>18DQ3403010011</t>
  </si>
  <si>
    <t>Nguyễn Văn</t>
  </si>
  <si>
    <t>Hoan</t>
  </si>
  <si>
    <t>18DQ3403010012</t>
  </si>
  <si>
    <t>Trương Công</t>
  </si>
  <si>
    <t>Hoàng</t>
  </si>
  <si>
    <t>18DQ3403010010</t>
  </si>
  <si>
    <t>Nguyễn Phan Thanh</t>
  </si>
  <si>
    <t>18DQ3403010014</t>
  </si>
  <si>
    <t>Ngô Thị Kim</t>
  </si>
  <si>
    <t>Lưu</t>
  </si>
  <si>
    <t>18DQ3403010041</t>
  </si>
  <si>
    <t>Đỗ Thị Kim</t>
  </si>
  <si>
    <t>Ly</t>
  </si>
  <si>
    <t>18DQ3403010015</t>
  </si>
  <si>
    <t>Đỗ Dương Khả</t>
  </si>
  <si>
    <t>Mi</t>
  </si>
  <si>
    <t>18DQ3403010016</t>
  </si>
  <si>
    <t>Phan Lê Ái</t>
  </si>
  <si>
    <t>Miền</t>
  </si>
  <si>
    <t>18DQ3403010018</t>
  </si>
  <si>
    <t>Đặng Mỹ</t>
  </si>
  <si>
    <t>Mỹ</t>
  </si>
  <si>
    <t>18DQ3403010017</t>
  </si>
  <si>
    <t>18DQ3403010019</t>
  </si>
  <si>
    <t>Trần Thị Hoài</t>
  </si>
  <si>
    <t>Ngọc</t>
  </si>
  <si>
    <t>18DQ3403010020</t>
  </si>
  <si>
    <t>Trương Thị Ánh</t>
  </si>
  <si>
    <t>Nhanh</t>
  </si>
  <si>
    <t>18DQ3403010022</t>
  </si>
  <si>
    <t>Đỗ Huỳnh</t>
  </si>
  <si>
    <t>18DQ3403010021</t>
  </si>
  <si>
    <t>Phan Kim</t>
  </si>
  <si>
    <t>18DQ3403010023</t>
  </si>
  <si>
    <t>Hồ Thị</t>
  </si>
  <si>
    <t>Nữ</t>
  </si>
  <si>
    <t>18DQ3403010040</t>
  </si>
  <si>
    <t>Nguyễn Vũ</t>
  </si>
  <si>
    <t>Sơn</t>
  </si>
  <si>
    <t>18DQ3403010026</t>
  </si>
  <si>
    <t>Lê Mai</t>
  </si>
  <si>
    <t>18DQ3403010028</t>
  </si>
  <si>
    <t>Hồ Thanh</t>
  </si>
  <si>
    <t>18DQ3403010029</t>
  </si>
  <si>
    <t>Lê Trần Hoài</t>
  </si>
  <si>
    <t>Thơm</t>
  </si>
  <si>
    <t>18DQ3403010030</t>
  </si>
  <si>
    <t>Đoàn Thị</t>
  </si>
  <si>
    <t>Thủy</t>
  </si>
  <si>
    <t>18DQ3403010031</t>
  </si>
  <si>
    <t>Ngô Trung</t>
  </si>
  <si>
    <t>18DQ3403010032</t>
  </si>
  <si>
    <t>Trà</t>
  </si>
  <si>
    <t>18DQ3403010033</t>
  </si>
  <si>
    <t>Ngô Ngọc</t>
  </si>
  <si>
    <t>18DQ3403010034</t>
  </si>
  <si>
    <t>Cao Thị Bích</t>
  </si>
  <si>
    <t>18DQ3403010037</t>
  </si>
  <si>
    <t>Giáp Bạch Mỹ</t>
  </si>
  <si>
    <t>18DQ3403010036</t>
  </si>
  <si>
    <t>Huỳnh Trần Tú</t>
  </si>
  <si>
    <t>18DQ3403010038</t>
  </si>
  <si>
    <t>Nguyễn Trương Hồng</t>
  </si>
  <si>
    <t>Vinh</t>
  </si>
  <si>
    <t>18DQ3403010039</t>
  </si>
  <si>
    <t>Phạm Huỳnh Thanh</t>
  </si>
  <si>
    <t>Xuân</t>
  </si>
  <si>
    <t>18DQ3403010043</t>
  </si>
  <si>
    <t>18DQ3403010044</t>
  </si>
  <si>
    <t>Đàm Thanh</t>
  </si>
  <si>
    <t>18DQ3403010045</t>
  </si>
  <si>
    <t>Võ Hoài</t>
  </si>
  <si>
    <t>18DQ3403010048</t>
  </si>
  <si>
    <t>Huỳnh Thị Bích</t>
  </si>
  <si>
    <t>18DQ3403010047</t>
  </si>
  <si>
    <t>Nguyễn Hoàng</t>
  </si>
  <si>
    <t>18DQ3403010046</t>
  </si>
  <si>
    <t>Nguyễn Thảo</t>
  </si>
  <si>
    <t>18DQ3403010049</t>
  </si>
  <si>
    <t>Đàm Thị Anh</t>
  </si>
  <si>
    <t>Thư</t>
  </si>
  <si>
    <t>18DQ3403010050</t>
  </si>
  <si>
    <t>Trân</t>
  </si>
  <si>
    <t xml:space="preserve">UV, </t>
  </si>
  <si>
    <t xml:space="preserve">LT, </t>
  </si>
  <si>
    <t>Lê Thị Thanh</t>
  </si>
  <si>
    <t xml:space="preserve">BT, </t>
  </si>
  <si>
    <t>BẢNG TỔNG HỢP ĐIỂM RÈN LUYỆN HỌC KỲ 1  NĂM 2019-2020</t>
  </si>
  <si>
    <t>19DQ3403011062</t>
  </si>
  <si>
    <t>LP,</t>
  </si>
  <si>
    <t xml:space="preserve">CHP, LT, </t>
  </si>
  <si>
    <t xml:space="preserve">LTAN, </t>
  </si>
  <si>
    <t xml:space="preserve">CHT, </t>
  </si>
  <si>
    <t>Nguyễn Thị Kim Trọng</t>
  </si>
  <si>
    <t>BẢNG TỔNG HỢP ĐIỂM RÈN LUYỆN HỌC KỲ 1  NĂM 2019-2020.</t>
  </si>
  <si>
    <t>18DQ5803010001</t>
  </si>
  <si>
    <t>Hồ Thị Ngọc</t>
  </si>
  <si>
    <t>Ánh</t>
  </si>
  <si>
    <t>18DQ5803010002</t>
  </si>
  <si>
    <t>Nguyễn Vũ An</t>
  </si>
  <si>
    <t>Bình</t>
  </si>
  <si>
    <t>18DQ5803010003</t>
  </si>
  <si>
    <t>Phạm Nguyễn Bảo</t>
  </si>
  <si>
    <t>Châu</t>
  </si>
  <si>
    <t>18DQ5803010004</t>
  </si>
  <si>
    <t>Tống Ngọc</t>
  </si>
  <si>
    <t>Chí</t>
  </si>
  <si>
    <t>18DQ5803010008</t>
  </si>
  <si>
    <t>Lê Thị Mỹ</t>
  </si>
  <si>
    <t>Duyên</t>
  </si>
  <si>
    <t>18DQ5803010049</t>
  </si>
  <si>
    <t>Nguyễn Anh</t>
  </si>
  <si>
    <t>Dương</t>
  </si>
  <si>
    <t>18DQ5803010005</t>
  </si>
  <si>
    <t>Nguyễn Thị Bích</t>
  </si>
  <si>
    <t>Đào</t>
  </si>
  <si>
    <t>18DQ5803010006</t>
  </si>
  <si>
    <t>Trần Quang</t>
  </si>
  <si>
    <t>Đẩu</t>
  </si>
  <si>
    <t>18DQ5803010007</t>
  </si>
  <si>
    <t>Dương Tấn</t>
  </si>
  <si>
    <t>Đô</t>
  </si>
  <si>
    <t>18DQ5803010010</t>
  </si>
  <si>
    <t>Phan Thanh</t>
  </si>
  <si>
    <t>Hào</t>
  </si>
  <si>
    <t>18DQ5803010011</t>
  </si>
  <si>
    <t>Dương Thị Vĩnh</t>
  </si>
  <si>
    <t>Hảo</t>
  </si>
  <si>
    <t>18DQ5803010009</t>
  </si>
  <si>
    <t>Nguyễn Thị Hồng</t>
  </si>
  <si>
    <t>Hạnh</t>
  </si>
  <si>
    <t>18DQ5803010013</t>
  </si>
  <si>
    <t>Phan Ái</t>
  </si>
  <si>
    <t>Hiền</t>
  </si>
  <si>
    <t>18DQ5803010014</t>
  </si>
  <si>
    <t>Nguyễn Thị Hương</t>
  </si>
  <si>
    <t>Hoa</t>
  </si>
  <si>
    <t>18DQ5803010015</t>
  </si>
  <si>
    <t>18DQ5803010016</t>
  </si>
  <si>
    <t>Trần Thị Thu</t>
  </si>
  <si>
    <t>Hường</t>
  </si>
  <si>
    <t>18DQ5803010017</t>
  </si>
  <si>
    <t>Nguyễn Ngô Thùy</t>
  </si>
  <si>
    <t>Linh</t>
  </si>
  <si>
    <t>18DQ5803010018</t>
  </si>
  <si>
    <t>Trần Thị Mỹ</t>
  </si>
  <si>
    <t>18DQ5803010019</t>
  </si>
  <si>
    <t>Nguyễn Thị Thùy</t>
  </si>
  <si>
    <t>Loan</t>
  </si>
  <si>
    <t>18DQ5803010020</t>
  </si>
  <si>
    <t>Phạm Tấn</t>
  </si>
  <si>
    <t>Lộc</t>
  </si>
  <si>
    <t>18DQ5803010022</t>
  </si>
  <si>
    <t>Đặng Văn</t>
  </si>
  <si>
    <t>18DQ5803010021</t>
  </si>
  <si>
    <t>Nguyễn Chí</t>
  </si>
  <si>
    <t>18DQ5803010023</t>
  </si>
  <si>
    <t>Nguyệt</t>
  </si>
  <si>
    <t>18DQ5803010024</t>
  </si>
  <si>
    <t>Trần Thanh</t>
  </si>
  <si>
    <t>Nhã</t>
  </si>
  <si>
    <t>18DQ5803010029</t>
  </si>
  <si>
    <t>Trần Thị Hồng</t>
  </si>
  <si>
    <t>Nhung</t>
  </si>
  <si>
    <t>18DQ5803010055</t>
  </si>
  <si>
    <t>Võ Thị Lâm</t>
  </si>
  <si>
    <t>Phương</t>
  </si>
  <si>
    <t>18DQ5803010025</t>
  </si>
  <si>
    <t>Cao Quỳnh</t>
  </si>
  <si>
    <t>18DQ5803010027</t>
  </si>
  <si>
    <t>Hồ Thị Quỳnh</t>
  </si>
  <si>
    <t>18DQ5803010026</t>
  </si>
  <si>
    <t>Lê Thị Tố</t>
  </si>
  <si>
    <t>18DQ5803010031</t>
  </si>
  <si>
    <t>Nguyễn Lương</t>
  </si>
  <si>
    <t>Sang</t>
  </si>
  <si>
    <t>18DQ5803010033</t>
  </si>
  <si>
    <t>Lê Tự Minh</t>
  </si>
  <si>
    <t>18DQ5803010034</t>
  </si>
  <si>
    <t>Phạm Thị Thu</t>
  </si>
  <si>
    <t>18DQ5803010035</t>
  </si>
  <si>
    <t>Nguyễn Huyền</t>
  </si>
  <si>
    <t>Thi</t>
  </si>
  <si>
    <t>18DQ5803010051</t>
  </si>
  <si>
    <t>Nguyễn Quang</t>
  </si>
  <si>
    <t>Thoại</t>
  </si>
  <si>
    <t>18DQ5803010038</t>
  </si>
  <si>
    <t>18DQ5803010037</t>
  </si>
  <si>
    <t>Lê Văn</t>
  </si>
  <si>
    <t>Thức</t>
  </si>
  <si>
    <t>18DQ5803010039</t>
  </si>
  <si>
    <t>Lê Kim</t>
  </si>
  <si>
    <t>18DQ5803010041</t>
  </si>
  <si>
    <t>Trang</t>
  </si>
  <si>
    <t>18DQ5803010042</t>
  </si>
  <si>
    <t>Trương Thị Thiên</t>
  </si>
  <si>
    <t>18DQ5803010044</t>
  </si>
  <si>
    <t>18DQ5803010045</t>
  </si>
  <si>
    <t>Đỗ Nguyễn Vũ</t>
  </si>
  <si>
    <t>Tuấn</t>
  </si>
  <si>
    <t>18DQ5803010046</t>
  </si>
  <si>
    <t>Nguyễn Thị Thanh</t>
  </si>
  <si>
    <t>18DQ5803010047</t>
  </si>
  <si>
    <t>Nguyễn Thị Hoàng</t>
  </si>
  <si>
    <t>18DQ5803010048</t>
  </si>
  <si>
    <t>Đặng Nguyễn Thảo</t>
  </si>
  <si>
    <t>Vy</t>
  </si>
  <si>
    <t>18DQ5803010052</t>
  </si>
  <si>
    <t>Phan Ngọc</t>
  </si>
  <si>
    <t>Minh</t>
  </si>
  <si>
    <t>18DQ5803010053</t>
  </si>
  <si>
    <t>Huy</t>
  </si>
  <si>
    <t>18DQ5803010030</t>
  </si>
  <si>
    <t>Trần Dương Tuyết</t>
  </si>
  <si>
    <t>18DQ5803010056</t>
  </si>
  <si>
    <t>Đặng Hoàng</t>
  </si>
  <si>
    <t>18DQ5803010057</t>
  </si>
  <si>
    <t>Huỳnh Minh</t>
  </si>
  <si>
    <t>Lực</t>
  </si>
  <si>
    <t>18DQ5803010058</t>
  </si>
  <si>
    <t>Võ Tá Thiên</t>
  </si>
  <si>
    <t>Ân</t>
  </si>
  <si>
    <t>18DQ5803010059</t>
  </si>
  <si>
    <t>Nguyễn Công</t>
  </si>
  <si>
    <t>Danh</t>
  </si>
  <si>
    <t>18DQ5803010060</t>
  </si>
  <si>
    <t>Ngô Tiểu</t>
  </si>
  <si>
    <t>long</t>
  </si>
  <si>
    <t>18DQ5803010063</t>
  </si>
  <si>
    <t>Nguyễn Lương Hoàng</t>
  </si>
  <si>
    <t>Thanh</t>
  </si>
  <si>
    <t>18DQ5803010064</t>
  </si>
  <si>
    <t>Lê Nguyễn Thành</t>
  </si>
  <si>
    <t>Trung</t>
  </si>
  <si>
    <t>18DQ5803010067</t>
  </si>
  <si>
    <t>Lê Hoàn</t>
  </si>
  <si>
    <t>18DQ5803010066</t>
  </si>
  <si>
    <t>Võ Đoàn</t>
  </si>
  <si>
    <t>Tường</t>
  </si>
  <si>
    <t>18DQ5803010065</t>
  </si>
  <si>
    <t xml:space="preserve">Huỳnh Đoàn Tiến </t>
  </si>
  <si>
    <t>Phát</t>
  </si>
  <si>
    <t>18DQ5803020003</t>
  </si>
  <si>
    <t>Hậu</t>
  </si>
  <si>
    <t>18DQ5803020012</t>
  </si>
  <si>
    <t>Nguyễn</t>
  </si>
  <si>
    <t>Hiển</t>
  </si>
  <si>
    <t>18DQ5803020009</t>
  </si>
  <si>
    <t>Lê Huy</t>
  </si>
  <si>
    <t>18DQ5803020021</t>
  </si>
  <si>
    <t>Phan Võ Thúy</t>
  </si>
  <si>
    <t>Kha</t>
  </si>
  <si>
    <t>18DQ5803020019</t>
  </si>
  <si>
    <t>Ngô Hà Tấn</t>
  </si>
  <si>
    <t>Khôi</t>
  </si>
  <si>
    <t>18DQ5803020001</t>
  </si>
  <si>
    <t>Kpă</t>
  </si>
  <si>
    <t>Khũ</t>
  </si>
  <si>
    <t>18DQ5803020011</t>
  </si>
  <si>
    <t>Đặng Kim</t>
  </si>
  <si>
    <t>Long</t>
  </si>
  <si>
    <t>18DQ5803020002</t>
  </si>
  <si>
    <t>Nguyễn Lê</t>
  </si>
  <si>
    <t>18DQ5803020017</t>
  </si>
  <si>
    <t>Đỗ Trọng</t>
  </si>
  <si>
    <t>18DQ5803020018</t>
  </si>
  <si>
    <t>Phan Long Nhật</t>
  </si>
  <si>
    <t>Quỳnh</t>
  </si>
  <si>
    <t>18DQ5803020005</t>
  </si>
  <si>
    <t>Huỳnh Tấn</t>
  </si>
  <si>
    <t>Tài</t>
  </si>
  <si>
    <t>18DQ5803020008</t>
  </si>
  <si>
    <t>Lê Huỳnh</t>
  </si>
  <si>
    <t>18DQ5803020013</t>
  </si>
  <si>
    <t>Trần Thế</t>
  </si>
  <si>
    <t>Thắng</t>
  </si>
  <si>
    <t>18DQ5803020024</t>
  </si>
  <si>
    <t>18DQ5803020007</t>
  </si>
  <si>
    <t>Đào Thị Xuân</t>
  </si>
  <si>
    <t>Thùy</t>
  </si>
  <si>
    <t>18DQ5803020020</t>
  </si>
  <si>
    <t>Trần Thị Minh</t>
  </si>
  <si>
    <t>Trâm</t>
  </si>
  <si>
    <t>18DQ5803020015</t>
  </si>
  <si>
    <t>Lê Anh</t>
  </si>
  <si>
    <t>Tú</t>
  </si>
  <si>
    <t>18DQ5803020006</t>
  </si>
  <si>
    <t>Đặng Quốc</t>
  </si>
  <si>
    <t>Vũ</t>
  </si>
  <si>
    <t>18DQ5803020016</t>
  </si>
  <si>
    <t>Huỳnh Thanh</t>
  </si>
  <si>
    <t>Vương</t>
  </si>
  <si>
    <t>18DQ5803020025</t>
  </si>
  <si>
    <t>Trần Thị Kim</t>
  </si>
  <si>
    <t>Lan</t>
  </si>
  <si>
    <t>18DQ5803020026</t>
  </si>
  <si>
    <t>Huỳnh Phương</t>
  </si>
  <si>
    <t>Quy</t>
  </si>
  <si>
    <t>18DQ5803020028</t>
  </si>
  <si>
    <t xml:space="preserve">Ngô Minh </t>
  </si>
  <si>
    <t>18DQ5803020027</t>
  </si>
  <si>
    <t>Võ Văn</t>
  </si>
  <si>
    <t>LỚP D18QX - GVCV : ĐẶNG LÊ TRẦN VŨ</t>
  </si>
  <si>
    <t xml:space="preserve">LPHT, </t>
  </si>
  <si>
    <t xml:space="preserve">NHAT CUA ROI, </t>
  </si>
  <si>
    <t xml:space="preserve">BTCĐ, </t>
  </si>
  <si>
    <t xml:space="preserve">PBTCĐ, </t>
  </si>
  <si>
    <t xml:space="preserve">UVCĐ, </t>
  </si>
  <si>
    <t xml:space="preserve">LP, LTÂN,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</si>
</sst>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74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3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  <font>
      <sz val="8"/>
      <color rgb="FFFF0000"/>
      <name val="Times New Roman"/>
      <family val="1"/>
    </font>
    <font>
      <b/>
      <sz val="8"/>
      <name val=".VnTim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4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63" fillId="27" borderId="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65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54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8" xfId="79" applyFill="1" applyBorder="1">
      <alignment/>
      <protection/>
    </xf>
    <xf numFmtId="0" fontId="15" fillId="36" borderId="9" xfId="79" applyFont="1" applyFill="1" applyBorder="1" applyAlignment="1">
      <alignment horizontal="center"/>
      <protection/>
    </xf>
    <xf numFmtId="0" fontId="16" fillId="37" borderId="10" xfId="79" applyFont="1" applyFill="1" applyBorder="1" applyAlignment="1">
      <alignment horizontal="center"/>
      <protection/>
    </xf>
    <xf numFmtId="0" fontId="15" fillId="36" borderId="10" xfId="79" applyFont="1" applyFill="1" applyBorder="1" applyAlignment="1">
      <alignment horizontal="center"/>
      <protection/>
    </xf>
    <xf numFmtId="0" fontId="15" fillId="36" borderId="11" xfId="79" applyFont="1" applyFill="1" applyBorder="1" applyAlignment="1">
      <alignment horizontal="center"/>
      <protection/>
    </xf>
    <xf numFmtId="0" fontId="1" fillId="35" borderId="12" xfId="79" applyFill="1" applyBorder="1">
      <alignment/>
      <protection/>
    </xf>
    <xf numFmtId="0" fontId="1" fillId="35" borderId="13" xfId="79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2" fontId="18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top"/>
    </xf>
    <xf numFmtId="0" fontId="12" fillId="33" borderId="14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172" fontId="10" fillId="33" borderId="0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horizontal="center" vertical="top"/>
    </xf>
    <xf numFmtId="172" fontId="17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20" fillId="38" borderId="14" xfId="0" applyNumberFormat="1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11" fillId="38" borderId="0" xfId="0" applyNumberFormat="1" applyFont="1" applyFill="1" applyAlignment="1">
      <alignment/>
    </xf>
    <xf numFmtId="0" fontId="17" fillId="38" borderId="14" xfId="0" applyFont="1" applyFill="1" applyBorder="1" applyAlignment="1">
      <alignment horizontal="center" vertical="top"/>
    </xf>
    <xf numFmtId="0" fontId="17" fillId="38" borderId="15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20" fillId="33" borderId="16" xfId="0" applyNumberFormat="1" applyFont="1" applyFill="1" applyBorder="1" applyAlignment="1">
      <alignment horizontal="center"/>
    </xf>
    <xf numFmtId="1" fontId="20" fillId="33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20" fillId="33" borderId="0" xfId="0" applyNumberFormat="1" applyFont="1" applyFill="1" applyBorder="1" applyAlignment="1">
      <alignment horizontal="center"/>
    </xf>
    <xf numFmtId="1" fontId="20" fillId="38" borderId="0" xfId="0" applyNumberFormat="1" applyFont="1" applyFill="1" applyBorder="1" applyAlignment="1">
      <alignment horizontal="center"/>
    </xf>
    <xf numFmtId="0" fontId="20" fillId="38" borderId="16" xfId="0" applyNumberFormat="1" applyFont="1" applyFill="1" applyBorder="1" applyAlignment="1">
      <alignment horizontal="center"/>
    </xf>
    <xf numFmtId="0" fontId="17" fillId="33" borderId="18" xfId="0" applyNumberFormat="1" applyFont="1" applyFill="1" applyBorder="1" applyAlignment="1">
      <alignment/>
    </xf>
    <xf numFmtId="0" fontId="20" fillId="33" borderId="18" xfId="0" applyNumberFormat="1" applyFont="1" applyFill="1" applyBorder="1" applyAlignment="1">
      <alignment horizontal="center"/>
    </xf>
    <xf numFmtId="0" fontId="17" fillId="38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172" fontId="18" fillId="33" borderId="0" xfId="0" applyNumberFormat="1" applyFont="1" applyFill="1" applyBorder="1" applyAlignment="1">
      <alignment horizontal="center" vertical="top"/>
    </xf>
    <xf numFmtId="1" fontId="20" fillId="38" borderId="16" xfId="0" applyNumberFormat="1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 vertical="center" wrapText="1"/>
    </xf>
    <xf numFmtId="1" fontId="66" fillId="33" borderId="16" xfId="0" applyNumberFormat="1" applyFont="1" applyFill="1" applyBorder="1" applyAlignment="1">
      <alignment horizontal="center"/>
    </xf>
    <xf numFmtId="0" fontId="67" fillId="33" borderId="18" xfId="0" applyFont="1" applyFill="1" applyBorder="1" applyAlignment="1">
      <alignment/>
    </xf>
    <xf numFmtId="0" fontId="68" fillId="33" borderId="14" xfId="0" applyFont="1" applyFill="1" applyBorder="1" applyAlignment="1">
      <alignment horizontal="center" vertical="top"/>
    </xf>
    <xf numFmtId="0" fontId="68" fillId="33" borderId="19" xfId="0" applyNumberFormat="1" applyFont="1" applyFill="1" applyBorder="1" applyAlignment="1">
      <alignment horizontal="center" vertical="center"/>
    </xf>
    <xf numFmtId="1" fontId="69" fillId="33" borderId="14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/>
    </xf>
    <xf numFmtId="1" fontId="20" fillId="38" borderId="16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49" fontId="11" fillId="38" borderId="14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left"/>
    </xf>
    <xf numFmtId="0" fontId="20" fillId="38" borderId="14" xfId="0" applyNumberFormat="1" applyFont="1" applyFill="1" applyBorder="1" applyAlignment="1">
      <alignment horizontal="center"/>
    </xf>
    <xf numFmtId="1" fontId="66" fillId="38" borderId="14" xfId="0" applyNumberFormat="1" applyFont="1" applyFill="1" applyBorder="1" applyAlignment="1">
      <alignment horizontal="center"/>
    </xf>
    <xf numFmtId="1" fontId="11" fillId="38" borderId="14" xfId="0" applyNumberFormat="1" applyFont="1" applyFill="1" applyBorder="1" applyAlignment="1">
      <alignment horizontal="center"/>
    </xf>
    <xf numFmtId="1" fontId="22" fillId="38" borderId="14" xfId="0" applyNumberFormat="1" applyFont="1" applyFill="1" applyBorder="1" applyAlignment="1">
      <alignment horizontal="center"/>
    </xf>
    <xf numFmtId="1" fontId="20" fillId="38" borderId="18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wrapText="1"/>
    </xf>
    <xf numFmtId="1" fontId="71" fillId="38" borderId="14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left"/>
    </xf>
    <xf numFmtId="0" fontId="20" fillId="39" borderId="14" xfId="0" applyNumberFormat="1" applyFont="1" applyFill="1" applyBorder="1" applyAlignment="1">
      <alignment horizontal="center"/>
    </xf>
    <xf numFmtId="1" fontId="20" fillId="39" borderId="14" xfId="0" applyNumberFormat="1" applyFont="1" applyFill="1" applyBorder="1" applyAlignment="1">
      <alignment horizontal="center"/>
    </xf>
    <xf numFmtId="1" fontId="66" fillId="39" borderId="14" xfId="0" applyNumberFormat="1" applyFont="1" applyFill="1" applyBorder="1" applyAlignment="1">
      <alignment horizontal="center"/>
    </xf>
    <xf numFmtId="1" fontId="11" fillId="39" borderId="14" xfId="0" applyNumberFormat="1" applyFont="1" applyFill="1" applyBorder="1" applyAlignment="1">
      <alignment horizontal="center"/>
    </xf>
    <xf numFmtId="1" fontId="22" fillId="39" borderId="14" xfId="0" applyNumberFormat="1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0" fontId="24" fillId="39" borderId="0" xfId="0" applyFont="1" applyFill="1" applyBorder="1" applyAlignment="1">
      <alignment horizontal="center"/>
    </xf>
    <xf numFmtId="0" fontId="11" fillId="38" borderId="14" xfId="0" applyFont="1" applyFill="1" applyBorder="1" applyAlignment="1">
      <alignment/>
    </xf>
    <xf numFmtId="1" fontId="20" fillId="38" borderId="16" xfId="0" applyNumberFormat="1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49" fontId="11" fillId="39" borderId="14" xfId="0" applyNumberFormat="1" applyFont="1" applyFill="1" applyBorder="1" applyAlignment="1">
      <alignment horizontal="center"/>
    </xf>
    <xf numFmtId="0" fontId="11" fillId="39" borderId="14" xfId="0" applyFont="1" applyFill="1" applyBorder="1" applyAlignment="1">
      <alignment/>
    </xf>
    <xf numFmtId="0" fontId="21" fillId="38" borderId="14" xfId="0" applyFont="1" applyFill="1" applyBorder="1" applyAlignment="1">
      <alignment horizontal="center" vertical="center" wrapText="1"/>
    </xf>
    <xf numFmtId="0" fontId="11" fillId="40" borderId="14" xfId="0" applyFont="1" applyFill="1" applyBorder="1" applyAlignment="1">
      <alignment horizontal="center"/>
    </xf>
    <xf numFmtId="0" fontId="11" fillId="40" borderId="14" xfId="0" applyFont="1" applyFill="1" applyBorder="1" applyAlignment="1">
      <alignment horizontal="left"/>
    </xf>
    <xf numFmtId="0" fontId="20" fillId="40" borderId="14" xfId="0" applyNumberFormat="1" applyFont="1" applyFill="1" applyBorder="1" applyAlignment="1">
      <alignment horizontal="center"/>
    </xf>
    <xf numFmtId="1" fontId="20" fillId="40" borderId="14" xfId="0" applyNumberFormat="1" applyFont="1" applyFill="1" applyBorder="1" applyAlignment="1">
      <alignment horizontal="center"/>
    </xf>
    <xf numFmtId="1" fontId="66" fillId="40" borderId="14" xfId="0" applyNumberFormat="1" applyFont="1" applyFill="1" applyBorder="1" applyAlignment="1">
      <alignment horizontal="center"/>
    </xf>
    <xf numFmtId="1" fontId="11" fillId="40" borderId="14" xfId="0" applyNumberFormat="1" applyFont="1" applyFill="1" applyBorder="1" applyAlignment="1">
      <alignment horizontal="center"/>
    </xf>
    <xf numFmtId="1" fontId="22" fillId="40" borderId="14" xfId="0" applyNumberFormat="1" applyFont="1" applyFill="1" applyBorder="1" applyAlignment="1">
      <alignment horizontal="center"/>
    </xf>
    <xf numFmtId="0" fontId="23" fillId="40" borderId="14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24" fillId="38" borderId="0" xfId="0" applyFont="1" applyFill="1" applyBorder="1" applyAlignment="1">
      <alignment horizontal="center"/>
    </xf>
    <xf numFmtId="0" fontId="24" fillId="39" borderId="0" xfId="0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0" fontId="72" fillId="38" borderId="14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10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33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4" fillId="39" borderId="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8\DIEM%20D18K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8\DIEM%20D18KX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8\DIEM%20D18Q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18DQ3403010001</v>
          </cell>
          <cell r="F24" t="str">
            <v>Nguyễn Tường</v>
          </cell>
          <cell r="M24" t="str">
            <v>An</v>
          </cell>
          <cell r="T24">
            <v>2.42</v>
          </cell>
          <cell r="U24" t="str">
            <v>8</v>
          </cell>
        </row>
        <row r="25">
          <cell r="D25" t="str">
            <v>18DQ3403010002</v>
          </cell>
          <cell r="F25" t="str">
            <v>Phan Thị Tuấn</v>
          </cell>
          <cell r="M25" t="str">
            <v>Anh</v>
          </cell>
          <cell r="T25">
            <v>0.62</v>
          </cell>
          <cell r="U25" t="str">
            <v>0</v>
          </cell>
        </row>
        <row r="26">
          <cell r="D26" t="str">
            <v>18DQ3403010004</v>
          </cell>
          <cell r="F26" t="str">
            <v>Lê Kiều</v>
          </cell>
          <cell r="M26" t="str">
            <v>Chi</v>
          </cell>
          <cell r="T26">
            <v>3.38</v>
          </cell>
          <cell r="U26" t="str">
            <v>12</v>
          </cell>
        </row>
        <row r="27">
          <cell r="D27" t="str">
            <v>18DQ3403010005</v>
          </cell>
          <cell r="F27" t="str">
            <v>Đinh Ngô Chí</v>
          </cell>
          <cell r="M27" t="str">
            <v>Cường</v>
          </cell>
          <cell r="T27">
            <v>1.95</v>
          </cell>
          <cell r="U27" t="str">
            <v>8</v>
          </cell>
        </row>
        <row r="28">
          <cell r="D28" t="str">
            <v>18DQ3403010006</v>
          </cell>
          <cell r="F28" t="str">
            <v>Huỳnh Thị Tố</v>
          </cell>
          <cell r="M28" t="str">
            <v>Diễm</v>
          </cell>
          <cell r="T28">
            <v>3.38</v>
          </cell>
          <cell r="U28" t="str">
            <v>12</v>
          </cell>
        </row>
        <row r="29">
          <cell r="D29" t="str">
            <v>18DQ3403010007</v>
          </cell>
          <cell r="F29" t="str">
            <v>Nguyễn Thị Bảo</v>
          </cell>
          <cell r="M29" t="str">
            <v>Hà</v>
          </cell>
          <cell r="T29">
            <v>2.12</v>
          </cell>
          <cell r="U29" t="str">
            <v>8</v>
          </cell>
        </row>
        <row r="30">
          <cell r="D30" t="str">
            <v>18DQ3403010008</v>
          </cell>
          <cell r="F30" t="str">
            <v>Nguyễn Thị Uyên</v>
          </cell>
          <cell r="M30" t="str">
            <v>Hân</v>
          </cell>
          <cell r="T30">
            <v>0</v>
          </cell>
          <cell r="U30" t="str">
            <v>0</v>
          </cell>
        </row>
        <row r="31">
          <cell r="D31" t="str">
            <v>18DQ3403010009</v>
          </cell>
          <cell r="F31" t="str">
            <v>Nguyễn Thị Minh</v>
          </cell>
          <cell r="M31" t="str">
            <v>Hiếu</v>
          </cell>
          <cell r="T31">
            <v>4</v>
          </cell>
          <cell r="U31" t="str">
            <v>14</v>
          </cell>
        </row>
        <row r="32">
          <cell r="D32" t="str">
            <v>18DQ3403010011</v>
          </cell>
          <cell r="F32" t="str">
            <v>Nguyễn Văn</v>
          </cell>
          <cell r="M32" t="str">
            <v>Hoan</v>
          </cell>
          <cell r="T32">
            <v>3.62</v>
          </cell>
          <cell r="U32" t="str">
            <v>14</v>
          </cell>
        </row>
        <row r="33">
          <cell r="D33" t="str">
            <v>18DQ3403010012</v>
          </cell>
          <cell r="F33" t="str">
            <v>Trương Công</v>
          </cell>
          <cell r="M33" t="str">
            <v>Hoàng</v>
          </cell>
          <cell r="T33">
            <v>0</v>
          </cell>
          <cell r="U33" t="str">
            <v>0</v>
          </cell>
        </row>
        <row r="34">
          <cell r="D34" t="str">
            <v>18DQ3403010010</v>
          </cell>
          <cell r="F34" t="str">
            <v>Nguyễn Phan Thanh</v>
          </cell>
          <cell r="M34" t="str">
            <v>Hòa</v>
          </cell>
          <cell r="T34">
            <v>2.04</v>
          </cell>
          <cell r="U34" t="str">
            <v>8</v>
          </cell>
        </row>
        <row r="35">
          <cell r="D35" t="str">
            <v>18DQ3403010014</v>
          </cell>
          <cell r="F35" t="str">
            <v>Ngô Thị Kim</v>
          </cell>
          <cell r="M35" t="str">
            <v>Lưu</v>
          </cell>
          <cell r="T35">
            <v>1.81</v>
          </cell>
          <cell r="U35" t="str">
            <v>8</v>
          </cell>
        </row>
        <row r="36">
          <cell r="D36" t="str">
            <v>18DQ3403010041</v>
          </cell>
          <cell r="F36" t="str">
            <v>Đỗ Thị Kim</v>
          </cell>
          <cell r="M36" t="str">
            <v>Ly</v>
          </cell>
          <cell r="T36">
            <v>2</v>
          </cell>
          <cell r="U36" t="str">
            <v>8</v>
          </cell>
        </row>
        <row r="37">
          <cell r="D37" t="str">
            <v>18DQ3403010015</v>
          </cell>
          <cell r="F37" t="str">
            <v>Đỗ Dương Khả</v>
          </cell>
          <cell r="M37" t="str">
            <v>Mi</v>
          </cell>
          <cell r="T37">
            <v>1.4</v>
          </cell>
          <cell r="U37" t="str">
            <v>0</v>
          </cell>
        </row>
        <row r="38">
          <cell r="D38" t="str">
            <v>18DQ3403010016</v>
          </cell>
          <cell r="F38" t="str">
            <v>Phan Lê Ái</v>
          </cell>
          <cell r="M38" t="str">
            <v>Miền</v>
          </cell>
          <cell r="T38">
            <v>2.33</v>
          </cell>
          <cell r="U38" t="str">
            <v>8</v>
          </cell>
        </row>
        <row r="39">
          <cell r="D39" t="str">
            <v>18DQ3403010018</v>
          </cell>
          <cell r="F39" t="str">
            <v>Đặng Mỹ</v>
          </cell>
          <cell r="M39" t="str">
            <v>Mỹ</v>
          </cell>
          <cell r="T39">
            <v>1.54</v>
          </cell>
          <cell r="U39" t="str">
            <v>8</v>
          </cell>
        </row>
        <row r="40">
          <cell r="D40" t="str">
            <v>18DQ3403010017</v>
          </cell>
          <cell r="F40" t="str">
            <v>Nguyễn Thị</v>
          </cell>
          <cell r="M40" t="str">
            <v>Mỹ</v>
          </cell>
          <cell r="T40">
            <v>2.92</v>
          </cell>
          <cell r="U40" t="str">
            <v>10</v>
          </cell>
        </row>
        <row r="41">
          <cell r="D41" t="str">
            <v>18DQ3403010019</v>
          </cell>
          <cell r="F41" t="str">
            <v>Trần Thị Hoài</v>
          </cell>
          <cell r="M41" t="str">
            <v>Ngọc</v>
          </cell>
          <cell r="T41">
            <v>1.72</v>
          </cell>
          <cell r="U41" t="str">
            <v>8</v>
          </cell>
        </row>
        <row r="42">
          <cell r="D42" t="str">
            <v>18DQ3403010020</v>
          </cell>
          <cell r="F42" t="str">
            <v>Trương Thị Ánh</v>
          </cell>
          <cell r="M42" t="str">
            <v>Nhanh</v>
          </cell>
          <cell r="T42">
            <v>1.94</v>
          </cell>
          <cell r="U42" t="str">
            <v>8</v>
          </cell>
        </row>
        <row r="43">
          <cell r="D43" t="str">
            <v>18DQ3403010022</v>
          </cell>
          <cell r="F43" t="str">
            <v>Đỗ Huỳnh</v>
          </cell>
          <cell r="M43" t="str">
            <v>Như</v>
          </cell>
          <cell r="T43">
            <v>1.23</v>
          </cell>
          <cell r="U43" t="str">
            <v>0</v>
          </cell>
        </row>
        <row r="44">
          <cell r="D44" t="str">
            <v>18DQ3403010021</v>
          </cell>
          <cell r="F44" t="str">
            <v>Phan Kim</v>
          </cell>
          <cell r="M44" t="str">
            <v>Như</v>
          </cell>
          <cell r="T44">
            <v>2.69</v>
          </cell>
          <cell r="U44" t="str">
            <v>10</v>
          </cell>
        </row>
        <row r="45">
          <cell r="D45" t="str">
            <v>18DQ3403010023</v>
          </cell>
          <cell r="F45" t="str">
            <v>Hồ Thị</v>
          </cell>
          <cell r="M45" t="str">
            <v>Nữ</v>
          </cell>
          <cell r="T45">
            <v>1.54</v>
          </cell>
          <cell r="U45" t="str">
            <v>8</v>
          </cell>
        </row>
        <row r="46">
          <cell r="D46" t="str">
            <v>18DQ3403010040</v>
          </cell>
          <cell r="F46" t="str">
            <v>Nguyễn Vũ</v>
          </cell>
          <cell r="M46" t="str">
            <v>Sơn</v>
          </cell>
          <cell r="T46">
            <v>2.69</v>
          </cell>
          <cell r="U46" t="str">
            <v>10</v>
          </cell>
        </row>
        <row r="47">
          <cell r="D47" t="str">
            <v>18DQ3403010026</v>
          </cell>
          <cell r="F47" t="str">
            <v>Lê Mai</v>
          </cell>
          <cell r="M47" t="str">
            <v>Tâm</v>
          </cell>
          <cell r="T47">
            <v>3.5</v>
          </cell>
          <cell r="U47" t="str">
            <v>12</v>
          </cell>
        </row>
        <row r="48">
          <cell r="D48" t="str">
            <v>18DQ3403010028</v>
          </cell>
          <cell r="F48" t="str">
            <v>Hồ Thanh</v>
          </cell>
          <cell r="M48" t="str">
            <v>Thảo</v>
          </cell>
          <cell r="T48">
            <v>1.27</v>
          </cell>
          <cell r="U48" t="str">
            <v>0</v>
          </cell>
        </row>
        <row r="49">
          <cell r="D49" t="str">
            <v>18DQ3403010029</v>
          </cell>
          <cell r="F49" t="str">
            <v>Lê Trần Hoài</v>
          </cell>
          <cell r="M49" t="str">
            <v>Thơm</v>
          </cell>
          <cell r="T49">
            <v>3.81</v>
          </cell>
          <cell r="U49" t="str">
            <v>14</v>
          </cell>
        </row>
        <row r="50">
          <cell r="D50" t="str">
            <v>18DQ3403010030</v>
          </cell>
          <cell r="F50" t="str">
            <v>Đoàn Thị</v>
          </cell>
          <cell r="M50" t="str">
            <v>Thủy</v>
          </cell>
          <cell r="T50">
            <v>2.81</v>
          </cell>
          <cell r="U50" t="str">
            <v>10</v>
          </cell>
        </row>
        <row r="51">
          <cell r="D51" t="str">
            <v>18DQ3403010031</v>
          </cell>
          <cell r="F51" t="str">
            <v>Ngô Trung</v>
          </cell>
          <cell r="M51" t="str">
            <v>Tín</v>
          </cell>
          <cell r="T51">
            <v>0</v>
          </cell>
          <cell r="U51" t="str">
            <v>0</v>
          </cell>
        </row>
        <row r="52">
          <cell r="D52" t="str">
            <v>18DQ3403010032</v>
          </cell>
          <cell r="F52" t="str">
            <v>Nguyễn Thị Thu</v>
          </cell>
          <cell r="M52" t="str">
            <v>Trà</v>
          </cell>
          <cell r="T52">
            <v>1.19</v>
          </cell>
          <cell r="U52" t="str">
            <v>0</v>
          </cell>
        </row>
        <row r="53">
          <cell r="D53" t="str">
            <v>18DQ3403010033</v>
          </cell>
          <cell r="F53" t="str">
            <v>Ngô Ngọc</v>
          </cell>
          <cell r="M53" t="str">
            <v>Trinh</v>
          </cell>
          <cell r="T53">
            <v>1.38</v>
          </cell>
          <cell r="U53" t="str">
            <v>0</v>
          </cell>
        </row>
        <row r="54">
          <cell r="D54" t="str">
            <v>18DQ3403010034</v>
          </cell>
          <cell r="F54" t="str">
            <v>Cao Thị Bích</v>
          </cell>
          <cell r="M54" t="str">
            <v>Tuyền</v>
          </cell>
          <cell r="T54">
            <v>0.94</v>
          </cell>
          <cell r="U54" t="str">
            <v>0</v>
          </cell>
        </row>
        <row r="55">
          <cell r="D55" t="str">
            <v>18DQ3403010037</v>
          </cell>
          <cell r="F55" t="str">
            <v>Giáp Bạch Mỹ</v>
          </cell>
          <cell r="M55" t="str">
            <v>Uyên</v>
          </cell>
          <cell r="T55">
            <v>1.65</v>
          </cell>
          <cell r="U55" t="str">
            <v>8</v>
          </cell>
        </row>
        <row r="56">
          <cell r="D56" t="str">
            <v>18DQ3403010036</v>
          </cell>
          <cell r="F56" t="str">
            <v>Huỳnh Trần Tú</v>
          </cell>
          <cell r="M56" t="str">
            <v>Uyên</v>
          </cell>
          <cell r="T56">
            <v>3.77</v>
          </cell>
          <cell r="U56" t="str">
            <v>14</v>
          </cell>
        </row>
        <row r="57">
          <cell r="D57" t="str">
            <v>18DQ3403010038</v>
          </cell>
          <cell r="F57" t="str">
            <v>Nguyễn Trương Hồng</v>
          </cell>
          <cell r="M57" t="str">
            <v>Vinh</v>
          </cell>
          <cell r="T57">
            <v>1.28</v>
          </cell>
          <cell r="U57" t="str">
            <v>0</v>
          </cell>
        </row>
        <row r="58">
          <cell r="D58" t="str">
            <v>18DQ3403010039</v>
          </cell>
          <cell r="F58" t="str">
            <v>Phạm Huỳnh Thanh</v>
          </cell>
          <cell r="M58" t="str">
            <v>Xuân</v>
          </cell>
          <cell r="T58">
            <v>2.81</v>
          </cell>
          <cell r="U58" t="str">
            <v>10</v>
          </cell>
        </row>
        <row r="59">
          <cell r="D59" t="str">
            <v>18DQ3403010043</v>
          </cell>
          <cell r="F59" t="str">
            <v>Nguyễn Thị Kiều</v>
          </cell>
          <cell r="M59" t="str">
            <v>Trinh</v>
          </cell>
          <cell r="T59">
            <v>1.08</v>
          </cell>
          <cell r="U59" t="str">
            <v>0</v>
          </cell>
        </row>
        <row r="60">
          <cell r="D60" t="str">
            <v>18DQ3403010044</v>
          </cell>
          <cell r="F60" t="str">
            <v>Đàm Thanh</v>
          </cell>
          <cell r="M60" t="str">
            <v>Tâm</v>
          </cell>
          <cell r="T60">
            <v>1.46</v>
          </cell>
          <cell r="U60" t="str">
            <v>0</v>
          </cell>
        </row>
        <row r="61">
          <cell r="D61" t="str">
            <v>18DQ3403010045</v>
          </cell>
          <cell r="F61" t="str">
            <v>Võ Hoài</v>
          </cell>
          <cell r="M61" t="str">
            <v>Thương</v>
          </cell>
          <cell r="T61">
            <v>1.81</v>
          </cell>
          <cell r="U61" t="str">
            <v>8</v>
          </cell>
        </row>
        <row r="62">
          <cell r="D62" t="str">
            <v>18DQ3403010048</v>
          </cell>
          <cell r="F62" t="str">
            <v>Huỳnh Thị Bích</v>
          </cell>
          <cell r="M62" t="str">
            <v>Ngọc</v>
          </cell>
          <cell r="T62">
            <v>0.27</v>
          </cell>
          <cell r="U62" t="str">
            <v>0</v>
          </cell>
        </row>
        <row r="63">
          <cell r="D63" t="str">
            <v>18DQ3403010047</v>
          </cell>
          <cell r="F63" t="str">
            <v>Nguyễn Hoàng</v>
          </cell>
          <cell r="M63" t="str">
            <v>Uyên</v>
          </cell>
          <cell r="T63">
            <v>2.69</v>
          </cell>
          <cell r="U63" t="str">
            <v>10</v>
          </cell>
        </row>
        <row r="64">
          <cell r="D64" t="str">
            <v>18DQ3403010046</v>
          </cell>
          <cell r="F64" t="str">
            <v>Nguyễn Thảo</v>
          </cell>
          <cell r="M64" t="str">
            <v>Nguyên</v>
          </cell>
          <cell r="T64">
            <v>3.65</v>
          </cell>
          <cell r="U64" t="str">
            <v>14</v>
          </cell>
        </row>
        <row r="65">
          <cell r="D65" t="str">
            <v>18DQ3403010049</v>
          </cell>
          <cell r="F65" t="str">
            <v>Đàm Thị Anh</v>
          </cell>
          <cell r="M65" t="str">
            <v>Thư</v>
          </cell>
          <cell r="T65">
            <v>2.38</v>
          </cell>
          <cell r="U65" t="str">
            <v>8</v>
          </cell>
        </row>
        <row r="66">
          <cell r="D66" t="str">
            <v>18DQ3403010050</v>
          </cell>
          <cell r="F66" t="str">
            <v>Nguyễn Ngọc</v>
          </cell>
          <cell r="M66" t="str">
            <v>Trân</v>
          </cell>
          <cell r="T66">
            <v>1.74</v>
          </cell>
          <cell r="U66" t="str">
            <v>8</v>
          </cell>
        </row>
        <row r="67">
          <cell r="D67" t="str">
            <v>19DQ3403011062</v>
          </cell>
          <cell r="F67" t="str">
            <v>Lê Thị Thanh</v>
          </cell>
          <cell r="M67" t="str">
            <v>Thủy</v>
          </cell>
          <cell r="T67">
            <v>1.83</v>
          </cell>
          <cell r="U67" t="str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18DQ5803010001</v>
          </cell>
          <cell r="F24" t="str">
            <v>Hồ Thị Ngọc</v>
          </cell>
          <cell r="M24" t="str">
            <v>Ánh</v>
          </cell>
          <cell r="T24">
            <v>0.32</v>
          </cell>
          <cell r="U24" t="str">
            <v>0</v>
          </cell>
        </row>
        <row r="25">
          <cell r="D25" t="str">
            <v>18DQ5803010002</v>
          </cell>
          <cell r="F25" t="str">
            <v>Nguyễn Vũ An</v>
          </cell>
          <cell r="M25" t="str">
            <v>Bình</v>
          </cell>
          <cell r="T25">
            <v>1.45</v>
          </cell>
          <cell r="U25" t="str">
            <v>0</v>
          </cell>
        </row>
        <row r="26">
          <cell r="D26" t="str">
            <v>18DQ5803010003</v>
          </cell>
          <cell r="F26" t="str">
            <v>Phạm Nguyễn Bảo</v>
          </cell>
          <cell r="M26" t="str">
            <v>Châu</v>
          </cell>
          <cell r="T26">
            <v>2.06</v>
          </cell>
          <cell r="U26" t="str">
            <v>8</v>
          </cell>
        </row>
        <row r="27">
          <cell r="D27" t="str">
            <v>18DQ5803010004</v>
          </cell>
          <cell r="F27" t="str">
            <v>Tống Ngọc</v>
          </cell>
          <cell r="M27" t="str">
            <v>Chí</v>
          </cell>
          <cell r="T27">
            <v>0</v>
          </cell>
          <cell r="U27" t="str">
            <v>0</v>
          </cell>
        </row>
        <row r="28">
          <cell r="D28" t="str">
            <v>18DQ5803010008</v>
          </cell>
          <cell r="F28" t="str">
            <v>Lê Thị Mỹ</v>
          </cell>
          <cell r="M28" t="str">
            <v>Duyên</v>
          </cell>
          <cell r="T28">
            <v>2.8</v>
          </cell>
          <cell r="U28" t="str">
            <v>10</v>
          </cell>
        </row>
        <row r="29">
          <cell r="D29" t="str">
            <v>18DQ5803010049</v>
          </cell>
          <cell r="F29" t="str">
            <v>Nguyễn Anh</v>
          </cell>
          <cell r="M29" t="str">
            <v>Dương</v>
          </cell>
          <cell r="T29">
            <v>0</v>
          </cell>
          <cell r="U29" t="str">
            <v>0</v>
          </cell>
        </row>
        <row r="30">
          <cell r="D30" t="str">
            <v>18DQ5803010005</v>
          </cell>
          <cell r="F30" t="str">
            <v>Nguyễn Thị Bích</v>
          </cell>
          <cell r="M30" t="str">
            <v>Đào</v>
          </cell>
          <cell r="T30">
            <v>3</v>
          </cell>
          <cell r="U30" t="str">
            <v>10</v>
          </cell>
        </row>
        <row r="31">
          <cell r="D31" t="str">
            <v>18DQ5803010006</v>
          </cell>
          <cell r="F31" t="str">
            <v>Trần Quang</v>
          </cell>
          <cell r="M31" t="str">
            <v>Đẩu</v>
          </cell>
          <cell r="T31">
            <v>1.21</v>
          </cell>
          <cell r="U31" t="str">
            <v>0</v>
          </cell>
        </row>
        <row r="32">
          <cell r="D32" t="str">
            <v>18DQ5803010007</v>
          </cell>
          <cell r="F32" t="str">
            <v>Dương Tấn</v>
          </cell>
          <cell r="M32" t="str">
            <v>Đô</v>
          </cell>
          <cell r="T32">
            <v>0.97</v>
          </cell>
          <cell r="U32" t="str">
            <v>0</v>
          </cell>
        </row>
        <row r="33">
          <cell r="D33" t="str">
            <v>18DQ5803010010</v>
          </cell>
          <cell r="F33" t="str">
            <v>Phan Thanh</v>
          </cell>
          <cell r="M33" t="str">
            <v>Hào</v>
          </cell>
          <cell r="T33">
            <v>0</v>
          </cell>
          <cell r="U33" t="str">
            <v>0</v>
          </cell>
        </row>
        <row r="34">
          <cell r="D34" t="str">
            <v>18DQ5803010011</v>
          </cell>
          <cell r="F34" t="str">
            <v>Dương Thị Vĩnh</v>
          </cell>
          <cell r="M34" t="str">
            <v>Hảo</v>
          </cell>
          <cell r="T34">
            <v>2.17</v>
          </cell>
          <cell r="U34" t="str">
            <v>8</v>
          </cell>
        </row>
        <row r="35">
          <cell r="D35" t="str">
            <v>18DQ5803010009</v>
          </cell>
          <cell r="F35" t="str">
            <v>Nguyễn Thị Hồng</v>
          </cell>
          <cell r="M35" t="str">
            <v>Hạnh</v>
          </cell>
          <cell r="T35">
            <v>0.97</v>
          </cell>
          <cell r="U35" t="str">
            <v>0</v>
          </cell>
        </row>
        <row r="36">
          <cell r="D36" t="str">
            <v>18DQ5803010013</v>
          </cell>
          <cell r="F36" t="str">
            <v>Phan Ái</v>
          </cell>
          <cell r="M36" t="str">
            <v>Hiền</v>
          </cell>
          <cell r="T36">
            <v>1.78</v>
          </cell>
          <cell r="U36" t="str">
            <v>8</v>
          </cell>
        </row>
        <row r="37">
          <cell r="D37" t="str">
            <v>18DQ5803010014</v>
          </cell>
          <cell r="F37" t="str">
            <v>Nguyễn Thị Hương</v>
          </cell>
          <cell r="M37" t="str">
            <v>Hoa</v>
          </cell>
          <cell r="T37">
            <v>3.53</v>
          </cell>
          <cell r="U37" t="str">
            <v>12</v>
          </cell>
        </row>
        <row r="38">
          <cell r="D38" t="str">
            <v>18DQ5803010015</v>
          </cell>
          <cell r="F38" t="str">
            <v>Nguyễn Thị</v>
          </cell>
          <cell r="M38" t="str">
            <v>Hòa</v>
          </cell>
          <cell r="T38">
            <v>3.27</v>
          </cell>
          <cell r="U38" t="str">
            <v>12</v>
          </cell>
        </row>
        <row r="39">
          <cell r="D39" t="str">
            <v>18DQ5803010016</v>
          </cell>
          <cell r="F39" t="str">
            <v>Trần Thị Thu</v>
          </cell>
          <cell r="M39" t="str">
            <v>Hường</v>
          </cell>
          <cell r="T39">
            <v>2.29</v>
          </cell>
          <cell r="U39" t="str">
            <v>8</v>
          </cell>
        </row>
        <row r="40">
          <cell r="D40" t="str">
            <v>18DQ5803010017</v>
          </cell>
          <cell r="F40" t="str">
            <v>Nguyễn Ngô Thùy</v>
          </cell>
          <cell r="M40" t="str">
            <v>Linh</v>
          </cell>
          <cell r="T40">
            <v>0</v>
          </cell>
          <cell r="U40" t="str">
            <v>0</v>
          </cell>
        </row>
        <row r="41">
          <cell r="D41" t="str">
            <v>18DQ5803010018</v>
          </cell>
          <cell r="F41" t="str">
            <v>Trần Thị Mỹ</v>
          </cell>
          <cell r="M41" t="str">
            <v>Linh</v>
          </cell>
          <cell r="T41">
            <v>1.15</v>
          </cell>
          <cell r="U41" t="str">
            <v>0</v>
          </cell>
        </row>
        <row r="42">
          <cell r="D42" t="str">
            <v>18DQ5803010019</v>
          </cell>
          <cell r="F42" t="str">
            <v>Nguyễn Thị Thùy</v>
          </cell>
          <cell r="M42" t="str">
            <v>Loan</v>
          </cell>
          <cell r="T42">
            <v>2.83</v>
          </cell>
          <cell r="U42" t="str">
            <v>10</v>
          </cell>
        </row>
        <row r="43">
          <cell r="D43" t="str">
            <v>18DQ5803010020</v>
          </cell>
          <cell r="F43" t="str">
            <v>Phạm Tấn</v>
          </cell>
          <cell r="M43" t="str">
            <v>Lộc</v>
          </cell>
          <cell r="T43">
            <v>0.88</v>
          </cell>
          <cell r="U43" t="str">
            <v>0</v>
          </cell>
        </row>
        <row r="44">
          <cell r="D44" t="str">
            <v>18DQ5803010022</v>
          </cell>
          <cell r="F44" t="str">
            <v>Đặng Văn</v>
          </cell>
          <cell r="M44" t="str">
            <v>Nguyên</v>
          </cell>
          <cell r="T44">
            <v>1.33</v>
          </cell>
          <cell r="U44" t="str">
            <v>0</v>
          </cell>
        </row>
        <row r="45">
          <cell r="D45" t="str">
            <v>18DQ5803010021</v>
          </cell>
          <cell r="F45" t="str">
            <v>Nguyễn Chí</v>
          </cell>
          <cell r="M45" t="str">
            <v>Nguyên</v>
          </cell>
          <cell r="T45">
            <v>2.06</v>
          </cell>
          <cell r="U45" t="str">
            <v>8</v>
          </cell>
        </row>
        <row r="46">
          <cell r="D46" t="str">
            <v>18DQ5803010023</v>
          </cell>
          <cell r="F46" t="str">
            <v>Lê Thị Mỹ</v>
          </cell>
          <cell r="M46" t="str">
            <v>Nguyệt</v>
          </cell>
          <cell r="T46">
            <v>1.09</v>
          </cell>
          <cell r="U46" t="str">
            <v>0</v>
          </cell>
        </row>
        <row r="47">
          <cell r="D47" t="str">
            <v>18DQ5803010024</v>
          </cell>
          <cell r="F47" t="str">
            <v>Trần Thanh</v>
          </cell>
          <cell r="M47" t="str">
            <v>Nhã</v>
          </cell>
          <cell r="T47">
            <v>1.29</v>
          </cell>
          <cell r="U47" t="str">
            <v>0</v>
          </cell>
        </row>
        <row r="48">
          <cell r="D48" t="str">
            <v>18DQ5803010029</v>
          </cell>
          <cell r="F48" t="str">
            <v>Trần Thị Hồng</v>
          </cell>
          <cell r="M48" t="str">
            <v>Nhung</v>
          </cell>
          <cell r="T48">
            <v>0.53</v>
          </cell>
          <cell r="U48" t="str">
            <v>0</v>
          </cell>
        </row>
        <row r="49">
          <cell r="D49" t="str">
            <v>18DQ5803010055</v>
          </cell>
          <cell r="F49" t="str">
            <v>Võ Thị Lâm</v>
          </cell>
          <cell r="M49" t="str">
            <v>Phương</v>
          </cell>
          <cell r="T49">
            <v>1.56</v>
          </cell>
          <cell r="U49" t="str">
            <v>8</v>
          </cell>
        </row>
        <row r="50">
          <cell r="D50" t="str">
            <v>18DQ5803010025</v>
          </cell>
          <cell r="F50" t="str">
            <v>Cao Quỳnh</v>
          </cell>
          <cell r="M50" t="str">
            <v>Như</v>
          </cell>
          <cell r="T50">
            <v>1.68</v>
          </cell>
          <cell r="U50" t="str">
            <v>8</v>
          </cell>
        </row>
        <row r="51">
          <cell r="D51" t="str">
            <v>18DQ5803010027</v>
          </cell>
          <cell r="F51" t="str">
            <v>Hồ Thị Quỳnh</v>
          </cell>
          <cell r="M51" t="str">
            <v>Như</v>
          </cell>
          <cell r="T51">
            <v>0</v>
          </cell>
          <cell r="U51" t="str">
            <v>0</v>
          </cell>
        </row>
        <row r="52">
          <cell r="D52" t="str">
            <v>18DQ5803010026</v>
          </cell>
          <cell r="F52" t="str">
            <v>Lê Thị Tố</v>
          </cell>
          <cell r="M52" t="str">
            <v>Như</v>
          </cell>
          <cell r="T52">
            <v>0</v>
          </cell>
          <cell r="U52" t="str">
            <v>0</v>
          </cell>
        </row>
        <row r="53">
          <cell r="D53" t="str">
            <v>18DQ5803010031</v>
          </cell>
          <cell r="F53" t="str">
            <v>Nguyễn Lương</v>
          </cell>
          <cell r="M53" t="str">
            <v>Sang</v>
          </cell>
          <cell r="T53">
            <v>0</v>
          </cell>
          <cell r="U53" t="str">
            <v>0</v>
          </cell>
        </row>
        <row r="54">
          <cell r="D54" t="str">
            <v>18DQ5803010033</v>
          </cell>
          <cell r="F54" t="str">
            <v>Lê Tự Minh</v>
          </cell>
          <cell r="M54" t="str">
            <v>Tâm</v>
          </cell>
          <cell r="T54">
            <v>1.82</v>
          </cell>
          <cell r="U54" t="str">
            <v>8</v>
          </cell>
        </row>
        <row r="55">
          <cell r="D55" t="str">
            <v>18DQ5803010034</v>
          </cell>
          <cell r="F55" t="str">
            <v>Phạm Thị Thu</v>
          </cell>
          <cell r="M55" t="str">
            <v>Thảo</v>
          </cell>
          <cell r="T55">
            <v>0</v>
          </cell>
          <cell r="U55" t="str">
            <v>0</v>
          </cell>
        </row>
        <row r="56">
          <cell r="D56" t="str">
            <v>18DQ5803010035</v>
          </cell>
          <cell r="F56" t="str">
            <v>Nguyễn Huyền</v>
          </cell>
          <cell r="M56" t="str">
            <v>Thi</v>
          </cell>
          <cell r="T56">
            <v>2.71</v>
          </cell>
          <cell r="U56" t="str">
            <v>10</v>
          </cell>
        </row>
        <row r="57">
          <cell r="D57" t="str">
            <v>18DQ5803010051</v>
          </cell>
          <cell r="F57" t="str">
            <v>Nguyễn Quang</v>
          </cell>
          <cell r="M57" t="str">
            <v>Thoại</v>
          </cell>
          <cell r="T57">
            <v>0</v>
          </cell>
          <cell r="U57" t="str">
            <v>0</v>
          </cell>
        </row>
        <row r="58">
          <cell r="D58" t="str">
            <v>18DQ5803010038</v>
          </cell>
          <cell r="F58" t="str">
            <v>Nguyễn Thị Thu</v>
          </cell>
          <cell r="M58" t="str">
            <v>Thương</v>
          </cell>
          <cell r="T58">
            <v>1.68</v>
          </cell>
          <cell r="U58" t="str">
            <v>8</v>
          </cell>
        </row>
        <row r="59">
          <cell r="D59" t="str">
            <v>18DQ5803010037</v>
          </cell>
          <cell r="F59" t="str">
            <v>Lê Văn</v>
          </cell>
          <cell r="M59" t="str">
            <v>Thức</v>
          </cell>
          <cell r="T59">
            <v>2.35</v>
          </cell>
          <cell r="U59" t="str">
            <v>8</v>
          </cell>
        </row>
        <row r="60">
          <cell r="D60" t="str">
            <v>18DQ5803010039</v>
          </cell>
          <cell r="F60" t="str">
            <v>Lê Kim</v>
          </cell>
          <cell r="M60" t="str">
            <v>Tín</v>
          </cell>
          <cell r="T60">
            <v>1.62</v>
          </cell>
          <cell r="U60" t="str">
            <v>8</v>
          </cell>
        </row>
        <row r="61">
          <cell r="D61" t="str">
            <v>18DQ5803010041</v>
          </cell>
          <cell r="F61" t="str">
            <v>Nguyễn Thị Kiều</v>
          </cell>
          <cell r="M61" t="str">
            <v>Trang</v>
          </cell>
          <cell r="T61">
            <v>2.9</v>
          </cell>
          <cell r="U61" t="str">
            <v>10</v>
          </cell>
        </row>
        <row r="62">
          <cell r="D62" t="str">
            <v>18DQ5803010042</v>
          </cell>
          <cell r="F62" t="str">
            <v>Trương Thị Thiên</v>
          </cell>
          <cell r="M62" t="str">
            <v>Trang</v>
          </cell>
          <cell r="T62">
            <v>2.5</v>
          </cell>
          <cell r="U62" t="str">
            <v>10</v>
          </cell>
        </row>
        <row r="63">
          <cell r="D63" t="str">
            <v>18DQ5803010044</v>
          </cell>
          <cell r="F63" t="str">
            <v>Nguyễn Thị</v>
          </cell>
          <cell r="M63" t="str">
            <v>Trinh</v>
          </cell>
          <cell r="T63">
            <v>1.73</v>
          </cell>
          <cell r="U63" t="str">
            <v>8</v>
          </cell>
        </row>
        <row r="64">
          <cell r="D64" t="str">
            <v>18DQ5803010045</v>
          </cell>
          <cell r="F64" t="str">
            <v>Đỗ Nguyễn Vũ</v>
          </cell>
          <cell r="M64" t="str">
            <v>Tuấn</v>
          </cell>
          <cell r="T64">
            <v>1.93</v>
          </cell>
          <cell r="U64" t="str">
            <v>8</v>
          </cell>
        </row>
        <row r="65">
          <cell r="D65" t="str">
            <v>18DQ5803010046</v>
          </cell>
          <cell r="F65" t="str">
            <v>Nguyễn Thị Thanh</v>
          </cell>
          <cell r="M65" t="str">
            <v>Tuyền</v>
          </cell>
          <cell r="T65">
            <v>0</v>
          </cell>
          <cell r="U65" t="str">
            <v>0</v>
          </cell>
        </row>
        <row r="66">
          <cell r="D66" t="str">
            <v>18DQ5803010047</v>
          </cell>
          <cell r="F66" t="str">
            <v>Nguyễn Thị Hoàng</v>
          </cell>
          <cell r="M66" t="str">
            <v>Uyên</v>
          </cell>
          <cell r="T66">
            <v>3.17</v>
          </cell>
          <cell r="U66" t="str">
            <v>10</v>
          </cell>
        </row>
        <row r="67">
          <cell r="D67" t="str">
            <v>18DQ5803010048</v>
          </cell>
          <cell r="F67" t="str">
            <v>Đặng Nguyễn Thảo</v>
          </cell>
          <cell r="M67" t="str">
            <v>Vy</v>
          </cell>
          <cell r="T67">
            <v>1.24</v>
          </cell>
          <cell r="U67" t="str">
            <v>0</v>
          </cell>
        </row>
        <row r="68">
          <cell r="D68" t="str">
            <v>18DQ5803010052</v>
          </cell>
          <cell r="F68" t="str">
            <v>Phan Ngọc</v>
          </cell>
          <cell r="M68" t="str">
            <v>Minh</v>
          </cell>
          <cell r="T68">
            <v>1.38</v>
          </cell>
          <cell r="U68" t="str">
            <v>0</v>
          </cell>
        </row>
        <row r="69">
          <cell r="D69" t="str">
            <v>18DQ5803010053</v>
          </cell>
          <cell r="F69" t="str">
            <v>Nguyễn Ngọc</v>
          </cell>
          <cell r="M69" t="str">
            <v>Huy</v>
          </cell>
          <cell r="T69">
            <v>1.03</v>
          </cell>
          <cell r="U69" t="str">
            <v>0</v>
          </cell>
        </row>
        <row r="70">
          <cell r="D70" t="str">
            <v>18DQ5803010030</v>
          </cell>
          <cell r="F70" t="str">
            <v>Trần Dương Tuyết</v>
          </cell>
          <cell r="M70" t="str">
            <v>Phương</v>
          </cell>
          <cell r="T70">
            <v>3.13</v>
          </cell>
          <cell r="U70" t="str">
            <v>10</v>
          </cell>
        </row>
        <row r="71">
          <cell r="D71" t="str">
            <v>18DQ5803010056</v>
          </cell>
          <cell r="F71" t="str">
            <v>Đặng Hoàng</v>
          </cell>
          <cell r="M71" t="str">
            <v>Anh</v>
          </cell>
          <cell r="T71">
            <v>0</v>
          </cell>
          <cell r="U71" t="str">
            <v>0</v>
          </cell>
        </row>
        <row r="72">
          <cell r="D72" t="str">
            <v>18DQ5803010057</v>
          </cell>
          <cell r="F72" t="str">
            <v>Huỳnh Minh</v>
          </cell>
          <cell r="M72" t="str">
            <v>Lực</v>
          </cell>
          <cell r="T72">
            <v>1.2</v>
          </cell>
          <cell r="U72" t="str">
            <v>0</v>
          </cell>
        </row>
        <row r="73">
          <cell r="D73" t="str">
            <v>18DQ5803010058</v>
          </cell>
          <cell r="F73" t="str">
            <v>Võ Tá Thiên</v>
          </cell>
          <cell r="M73" t="str">
            <v>Ân</v>
          </cell>
          <cell r="T73">
            <v>0</v>
          </cell>
          <cell r="U73" t="str">
            <v>0</v>
          </cell>
        </row>
        <row r="74">
          <cell r="D74" t="str">
            <v>18DQ5803010059</v>
          </cell>
          <cell r="F74" t="str">
            <v>Nguyễn Công</v>
          </cell>
          <cell r="M74" t="str">
            <v>Danh</v>
          </cell>
          <cell r="T74">
            <v>0</v>
          </cell>
          <cell r="U74" t="str">
            <v>0</v>
          </cell>
        </row>
        <row r="75">
          <cell r="D75" t="str">
            <v>18DQ5803010060</v>
          </cell>
          <cell r="F75" t="str">
            <v>Ngô Tiểu</v>
          </cell>
          <cell r="M75" t="str">
            <v>long</v>
          </cell>
          <cell r="T75">
            <v>0</v>
          </cell>
          <cell r="U75" t="str">
            <v>0</v>
          </cell>
        </row>
        <row r="76">
          <cell r="D76" t="str">
            <v>18DQ5803010063</v>
          </cell>
          <cell r="F76" t="str">
            <v>Nguyễn Lương Hoàng</v>
          </cell>
          <cell r="M76" t="str">
            <v>Thanh</v>
          </cell>
          <cell r="T76">
            <v>0.94</v>
          </cell>
          <cell r="U76" t="str">
            <v>0</v>
          </cell>
        </row>
        <row r="77">
          <cell r="D77" t="str">
            <v>18DQ5803010064</v>
          </cell>
          <cell r="F77" t="str">
            <v>Lê Nguyễn Thành</v>
          </cell>
          <cell r="M77" t="str">
            <v>Trung</v>
          </cell>
          <cell r="T77">
            <v>0.63</v>
          </cell>
          <cell r="U77" t="str">
            <v>0</v>
          </cell>
        </row>
        <row r="78">
          <cell r="D78" t="str">
            <v>18DQ5803010067</v>
          </cell>
          <cell r="F78" t="str">
            <v>Lê Hoàn</v>
          </cell>
          <cell r="M78" t="str">
            <v>Hảo</v>
          </cell>
          <cell r="T78">
            <v>1.38</v>
          </cell>
          <cell r="U78" t="str">
            <v>0</v>
          </cell>
        </row>
        <row r="79">
          <cell r="D79" t="str">
            <v>18DQ5803010066</v>
          </cell>
          <cell r="F79" t="str">
            <v>Võ Đoàn</v>
          </cell>
          <cell r="M79" t="str">
            <v>Tường</v>
          </cell>
          <cell r="T79">
            <v>0</v>
          </cell>
          <cell r="U79" t="str">
            <v>0</v>
          </cell>
        </row>
        <row r="80">
          <cell r="D80" t="str">
            <v>18DQ5803010065</v>
          </cell>
          <cell r="F80" t="str">
            <v>Huỳnh Đoàn Tiến </v>
          </cell>
          <cell r="M80" t="str">
            <v>Phát</v>
          </cell>
          <cell r="T80">
            <v>0</v>
          </cell>
          <cell r="U80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18DQ5803020003</v>
          </cell>
          <cell r="F24" t="str">
            <v>Nguyễn Văn</v>
          </cell>
          <cell r="M24" t="str">
            <v>Hậu</v>
          </cell>
          <cell r="T24">
            <v>0</v>
          </cell>
          <cell r="U24" t="str">
            <v>0</v>
          </cell>
        </row>
        <row r="25">
          <cell r="D25" t="str">
            <v>18DQ5803020012</v>
          </cell>
          <cell r="F25" t="str">
            <v>Nguyễn</v>
          </cell>
          <cell r="M25" t="str">
            <v>Hiển</v>
          </cell>
          <cell r="T25">
            <v>2.76</v>
          </cell>
          <cell r="U25" t="str">
            <v>10</v>
          </cell>
        </row>
        <row r="26">
          <cell r="D26" t="str">
            <v>18DQ5803020009</v>
          </cell>
          <cell r="F26" t="str">
            <v>Lê Huy</v>
          </cell>
          <cell r="M26" t="str">
            <v>Hoan</v>
          </cell>
          <cell r="T26">
            <v>2.32</v>
          </cell>
          <cell r="U26" t="str">
            <v>8</v>
          </cell>
        </row>
        <row r="27">
          <cell r="D27" t="str">
            <v>18DQ5803020021</v>
          </cell>
          <cell r="F27" t="str">
            <v>Phan Võ Thúy</v>
          </cell>
          <cell r="M27" t="str">
            <v>Kha</v>
          </cell>
          <cell r="T27">
            <v>3.06</v>
          </cell>
          <cell r="U27" t="str">
            <v>10</v>
          </cell>
        </row>
        <row r="28">
          <cell r="D28" t="str">
            <v>18DQ5803020019</v>
          </cell>
          <cell r="F28" t="str">
            <v>Ngô Hà Tấn</v>
          </cell>
          <cell r="M28" t="str">
            <v>Khôi</v>
          </cell>
          <cell r="T28">
            <v>0</v>
          </cell>
          <cell r="U28" t="str">
            <v>0</v>
          </cell>
        </row>
        <row r="29">
          <cell r="D29" t="str">
            <v>18DQ5803020001</v>
          </cell>
          <cell r="F29" t="str">
            <v>Kpă</v>
          </cell>
          <cell r="M29" t="str">
            <v>Khũ</v>
          </cell>
          <cell r="T29">
            <v>2.85</v>
          </cell>
          <cell r="U29" t="str">
            <v>10</v>
          </cell>
        </row>
        <row r="30">
          <cell r="D30" t="str">
            <v>18DQ5803020011</v>
          </cell>
          <cell r="F30" t="str">
            <v>Đặng Kim</v>
          </cell>
          <cell r="M30" t="str">
            <v>Long</v>
          </cell>
          <cell r="T30">
            <v>2.53</v>
          </cell>
          <cell r="U30" t="str">
            <v>10</v>
          </cell>
        </row>
        <row r="31">
          <cell r="D31" t="str">
            <v>18DQ5803020002</v>
          </cell>
          <cell r="F31" t="str">
            <v>Nguyễn Lê</v>
          </cell>
          <cell r="M31" t="str">
            <v>Nguyên</v>
          </cell>
          <cell r="T31">
            <v>3.06</v>
          </cell>
          <cell r="U31" t="str">
            <v>10</v>
          </cell>
        </row>
        <row r="32">
          <cell r="D32" t="str">
            <v>18DQ5803020017</v>
          </cell>
          <cell r="F32" t="str">
            <v>Đỗ Trọng</v>
          </cell>
          <cell r="M32" t="str">
            <v>Phát</v>
          </cell>
          <cell r="T32">
            <v>0</v>
          </cell>
          <cell r="U32" t="str">
            <v>0</v>
          </cell>
        </row>
        <row r="33">
          <cell r="D33" t="str">
            <v>18DQ5803020018</v>
          </cell>
          <cell r="F33" t="str">
            <v>Phan Long Nhật</v>
          </cell>
          <cell r="M33" t="str">
            <v>Quỳnh</v>
          </cell>
          <cell r="T33">
            <v>1.88</v>
          </cell>
          <cell r="U33" t="str">
            <v>8</v>
          </cell>
        </row>
        <row r="34">
          <cell r="D34" t="str">
            <v>18DQ5803020005</v>
          </cell>
          <cell r="F34" t="str">
            <v>Huỳnh Tấn</v>
          </cell>
          <cell r="M34" t="str">
            <v>Tài</v>
          </cell>
          <cell r="T34">
            <v>1.87</v>
          </cell>
          <cell r="U34" t="str">
            <v>8</v>
          </cell>
        </row>
        <row r="35">
          <cell r="D35" t="str">
            <v>18DQ5803020008</v>
          </cell>
          <cell r="F35" t="str">
            <v>Lê Huỳnh</v>
          </cell>
          <cell r="M35" t="str">
            <v>Tâm</v>
          </cell>
          <cell r="T35">
            <v>0.43</v>
          </cell>
          <cell r="U35" t="str">
            <v>0</v>
          </cell>
        </row>
        <row r="36">
          <cell r="D36" t="str">
            <v>18DQ5803020013</v>
          </cell>
          <cell r="F36" t="str">
            <v>Trần Thế</v>
          </cell>
          <cell r="M36" t="str">
            <v>Thắng</v>
          </cell>
          <cell r="T36">
            <v>1.63</v>
          </cell>
          <cell r="U36" t="str">
            <v>8</v>
          </cell>
        </row>
        <row r="37">
          <cell r="D37" t="str">
            <v>18DQ5803020024</v>
          </cell>
          <cell r="F37" t="str">
            <v>Nguyễn Văn</v>
          </cell>
          <cell r="M37" t="str">
            <v>Thơm</v>
          </cell>
          <cell r="T37">
            <v>2.76</v>
          </cell>
          <cell r="U37" t="str">
            <v>10</v>
          </cell>
        </row>
        <row r="38">
          <cell r="D38" t="str">
            <v>18DQ5803020007</v>
          </cell>
          <cell r="F38" t="str">
            <v>Đào Thị Xuân</v>
          </cell>
          <cell r="M38" t="str">
            <v>Thùy</v>
          </cell>
          <cell r="T38">
            <v>3.59</v>
          </cell>
          <cell r="U38" t="str">
            <v>12</v>
          </cell>
        </row>
        <row r="39">
          <cell r="D39" t="str">
            <v>18DQ5803020020</v>
          </cell>
          <cell r="F39" t="str">
            <v>Trần Thị Minh</v>
          </cell>
          <cell r="M39" t="str">
            <v>Trâm</v>
          </cell>
          <cell r="T39">
            <v>3.21</v>
          </cell>
          <cell r="U39" t="str">
            <v>12</v>
          </cell>
        </row>
        <row r="40">
          <cell r="D40" t="str">
            <v>18DQ5803020015</v>
          </cell>
          <cell r="F40" t="str">
            <v>Lê Anh</v>
          </cell>
          <cell r="M40" t="str">
            <v>Tú</v>
          </cell>
          <cell r="T40">
            <v>0</v>
          </cell>
          <cell r="U40" t="str">
            <v>0</v>
          </cell>
        </row>
        <row r="41">
          <cell r="D41" t="str">
            <v>18DQ5803020006</v>
          </cell>
          <cell r="F41" t="str">
            <v>Đặng Quốc</v>
          </cell>
          <cell r="M41" t="str">
            <v>Vũ</v>
          </cell>
          <cell r="T41">
            <v>3.38</v>
          </cell>
          <cell r="U41" t="str">
            <v>12</v>
          </cell>
        </row>
        <row r="42">
          <cell r="D42" t="str">
            <v>18DQ5803020016</v>
          </cell>
          <cell r="F42" t="str">
            <v>Huỳnh Thanh</v>
          </cell>
          <cell r="M42" t="str">
            <v>Vương</v>
          </cell>
          <cell r="T42">
            <v>3.06</v>
          </cell>
          <cell r="U42" t="str">
            <v>10</v>
          </cell>
        </row>
        <row r="43">
          <cell r="D43" t="str">
            <v>18DQ5803020025</v>
          </cell>
          <cell r="F43" t="str">
            <v>Trần Thị Kim</v>
          </cell>
          <cell r="M43" t="str">
            <v>Lan</v>
          </cell>
          <cell r="T43">
            <v>1.94</v>
          </cell>
          <cell r="U43" t="str">
            <v>8</v>
          </cell>
        </row>
        <row r="44">
          <cell r="D44" t="str">
            <v>18DQ5803020026</v>
          </cell>
          <cell r="F44" t="str">
            <v>Huỳnh Phương</v>
          </cell>
          <cell r="M44" t="str">
            <v>Quy</v>
          </cell>
          <cell r="T44">
            <v>0</v>
          </cell>
          <cell r="U44" t="str">
            <v>0</v>
          </cell>
        </row>
        <row r="45">
          <cell r="D45" t="str">
            <v>18DQ5803020028</v>
          </cell>
          <cell r="F45" t="str">
            <v>Ngô Minh </v>
          </cell>
          <cell r="M45" t="str">
            <v>Đô</v>
          </cell>
          <cell r="T45">
            <v>0.3</v>
          </cell>
          <cell r="U45" t="str">
            <v>0</v>
          </cell>
        </row>
        <row r="46">
          <cell r="D46" t="str">
            <v>18DQ5803020027</v>
          </cell>
          <cell r="F46" t="str">
            <v>Võ Văn</v>
          </cell>
          <cell r="M46" t="str">
            <v>Hoàng</v>
          </cell>
          <cell r="T46">
            <v>0</v>
          </cell>
          <cell r="U46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zoomScalePageLayoutView="0" workbookViewId="0" topLeftCell="A1">
      <pane xSplit="4" ySplit="4" topLeftCell="E3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45" sqref="L45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7.0976562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5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46" t="s">
        <v>183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29" s="52" customFormat="1" ht="30.75" customHeight="1">
      <c r="A2" s="148" t="s">
        <v>71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7" s="53" customFormat="1" ht="19.5" customHeight="1">
      <c r="A3" s="136" t="s">
        <v>4</v>
      </c>
      <c r="B3" s="137" t="s">
        <v>5</v>
      </c>
      <c r="C3" s="138" t="s">
        <v>15</v>
      </c>
      <c r="D3" s="139" t="s">
        <v>6</v>
      </c>
      <c r="E3" s="140" t="s">
        <v>43</v>
      </c>
      <c r="F3" s="141"/>
      <c r="G3" s="141"/>
      <c r="H3" s="142"/>
      <c r="I3" s="143" t="s">
        <v>0</v>
      </c>
      <c r="J3" s="144"/>
      <c r="K3" s="143" t="s">
        <v>1</v>
      </c>
      <c r="L3" s="152"/>
      <c r="M3" s="143" t="s">
        <v>45</v>
      </c>
      <c r="N3" s="144"/>
      <c r="O3" s="143" t="s">
        <v>2</v>
      </c>
      <c r="P3" s="152"/>
      <c r="Q3" s="152"/>
      <c r="R3" s="152"/>
      <c r="S3" s="152"/>
      <c r="T3" s="144"/>
      <c r="U3" s="57" t="s">
        <v>41</v>
      </c>
      <c r="V3" s="57" t="s">
        <v>44</v>
      </c>
      <c r="W3" s="150" t="s">
        <v>14</v>
      </c>
      <c r="X3" s="151"/>
      <c r="Y3" s="151"/>
      <c r="Z3" s="151"/>
      <c r="AA3" s="137" t="s">
        <v>7</v>
      </c>
    </row>
    <row r="4" spans="1:27" s="62" customFormat="1" ht="78" customHeight="1">
      <c r="A4" s="136"/>
      <c r="B4" s="137"/>
      <c r="C4" s="138"/>
      <c r="D4" s="139"/>
      <c r="E4" s="79" t="s">
        <v>8</v>
      </c>
      <c r="F4" s="79" t="s">
        <v>9</v>
      </c>
      <c r="G4" s="79" t="s">
        <v>38</v>
      </c>
      <c r="H4" s="79" t="s">
        <v>9</v>
      </c>
      <c r="I4" s="79" t="s">
        <v>8</v>
      </c>
      <c r="J4" s="79" t="s">
        <v>9</v>
      </c>
      <c r="K4" s="79" t="s">
        <v>8</v>
      </c>
      <c r="L4" s="79" t="s">
        <v>9</v>
      </c>
      <c r="M4" s="79" t="s">
        <v>8</v>
      </c>
      <c r="N4" s="79" t="s">
        <v>9</v>
      </c>
      <c r="O4" s="79" t="s">
        <v>8</v>
      </c>
      <c r="P4" s="95" t="s">
        <v>56</v>
      </c>
      <c r="Q4" s="95" t="s">
        <v>57</v>
      </c>
      <c r="R4" s="79" t="s">
        <v>50</v>
      </c>
      <c r="S4" s="79" t="s">
        <v>51</v>
      </c>
      <c r="T4" s="79" t="s">
        <v>52</v>
      </c>
      <c r="U4" s="79" t="s">
        <v>49</v>
      </c>
      <c r="V4" s="79">
        <v>-10</v>
      </c>
      <c r="W4" s="79" t="s">
        <v>8</v>
      </c>
      <c r="X4" s="79" t="s">
        <v>39</v>
      </c>
      <c r="Y4" s="79" t="s">
        <v>9</v>
      </c>
      <c r="Z4" s="79" t="s">
        <v>39</v>
      </c>
      <c r="AA4" s="137"/>
    </row>
    <row r="5" spans="1:33" s="56" customFormat="1" ht="18" customHeight="1">
      <c r="A5" s="87">
        <v>1</v>
      </c>
      <c r="B5" s="88" t="s">
        <v>72</v>
      </c>
      <c r="C5" s="89" t="s">
        <v>73</v>
      </c>
      <c r="D5" s="89" t="s">
        <v>74</v>
      </c>
      <c r="E5" s="90">
        <v>3</v>
      </c>
      <c r="F5" s="90">
        <f>E5</f>
        <v>3</v>
      </c>
      <c r="G5" s="54" t="str">
        <f>VLOOKUP(B5,'[2]Sheet1'!$D$24:$U$67,18,0)</f>
        <v>8</v>
      </c>
      <c r="H5" s="54">
        <f>F5+G5</f>
        <v>11</v>
      </c>
      <c r="I5" s="54">
        <v>25</v>
      </c>
      <c r="J5" s="54">
        <f>I5</f>
        <v>25</v>
      </c>
      <c r="K5" s="91">
        <v>14</v>
      </c>
      <c r="L5" s="91">
        <v>20</v>
      </c>
      <c r="M5" s="54">
        <v>19</v>
      </c>
      <c r="N5" s="54">
        <v>16</v>
      </c>
      <c r="O5" s="54"/>
      <c r="P5" s="54"/>
      <c r="Q5" s="54"/>
      <c r="R5" s="54"/>
      <c r="S5" s="54"/>
      <c r="T5" s="54"/>
      <c r="U5" s="54">
        <v>5</v>
      </c>
      <c r="V5" s="54"/>
      <c r="W5" s="54">
        <f>E5+I5+K5+M5+O5</f>
        <v>61</v>
      </c>
      <c r="X5" s="92" t="str">
        <f>IF(W5&lt;35,"Kém",IF(W5&lt;50,"Yếu",IF(W5&lt;65,"TB",IF(W5&lt;80,"Khá",IF(W5&lt;90,"Tốt","XS")))))</f>
        <v>TB</v>
      </c>
      <c r="Y5" s="93">
        <f>ROUND((H5+J5+L5+N5+R5+S5+T5+U5+V5),0)</f>
        <v>77</v>
      </c>
      <c r="Z5" s="92" t="str">
        <f>IF(Y5&lt;35,"Kém",IF(Y5&lt;50,"Yếu",IF(Y5&lt;65,"TB",IF(Y5&lt;80,"Khá",IF(Y5&lt;90,"Tốt","XS")))))</f>
        <v>Khá</v>
      </c>
      <c r="AA5" s="55"/>
      <c r="AD5" s="133"/>
      <c r="AE5" s="133"/>
      <c r="AF5" s="133"/>
      <c r="AG5" s="133"/>
    </row>
    <row r="6" spans="1:30" s="56" customFormat="1" ht="18" customHeight="1">
      <c r="A6" s="87">
        <v>2</v>
      </c>
      <c r="B6" s="87" t="s">
        <v>75</v>
      </c>
      <c r="C6" s="89" t="s">
        <v>76</v>
      </c>
      <c r="D6" s="89" t="s">
        <v>58</v>
      </c>
      <c r="E6" s="90">
        <v>3</v>
      </c>
      <c r="F6" s="90">
        <f aca="true" t="shared" si="0" ref="F6:F49">E6</f>
        <v>3</v>
      </c>
      <c r="G6" s="54" t="str">
        <f>VLOOKUP(B6,'[2]Sheet1'!$D$24:$U$67,18,0)</f>
        <v>0</v>
      </c>
      <c r="H6" s="54">
        <f aca="true" t="shared" si="1" ref="H6:H35">F6+G6</f>
        <v>3</v>
      </c>
      <c r="I6" s="54">
        <v>25</v>
      </c>
      <c r="J6" s="54">
        <v>20</v>
      </c>
      <c r="K6" s="91">
        <v>5</v>
      </c>
      <c r="L6" s="91">
        <f>K6</f>
        <v>5</v>
      </c>
      <c r="M6" s="54">
        <v>17</v>
      </c>
      <c r="N6" s="54">
        <v>15</v>
      </c>
      <c r="O6" s="54"/>
      <c r="P6" s="54"/>
      <c r="Q6" s="54"/>
      <c r="R6" s="54"/>
      <c r="S6" s="54"/>
      <c r="T6" s="54"/>
      <c r="U6" s="54"/>
      <c r="V6" s="54">
        <v>-10</v>
      </c>
      <c r="W6" s="54">
        <f>E6+I6+K6+M6+O6</f>
        <v>50</v>
      </c>
      <c r="X6" s="92" t="str">
        <f>IF(W6&lt;35,"Kém",IF(W6&lt;50,"Yếu",IF(W6&lt;65,"TB",IF(W6&lt;80,"Khá",IF(W6&lt;90,"Tốt","XS")))))</f>
        <v>TB</v>
      </c>
      <c r="Y6" s="93">
        <f>ROUND((H6+J6+L6+N6+R6+S6+T6+U6+V6),0)</f>
        <v>33</v>
      </c>
      <c r="Z6" s="92" t="str">
        <f>IF(Y6&lt;35,"Kém",IF(Y6&lt;50,"Yếu",IF(Y6&lt;65,"TB",IF(Y6&lt;80,"Khá",IF(Y6&lt;90,"Tốt","XS")))))</f>
        <v>Kém</v>
      </c>
      <c r="AA6" s="55"/>
      <c r="AB6" s="97"/>
      <c r="AC6" s="97"/>
      <c r="AD6" s="97"/>
    </row>
    <row r="7" spans="1:30" s="56" customFormat="1" ht="18" customHeight="1">
      <c r="A7" s="87">
        <v>3</v>
      </c>
      <c r="B7" s="87" t="s">
        <v>77</v>
      </c>
      <c r="C7" s="89" t="s">
        <v>78</v>
      </c>
      <c r="D7" s="89" t="s">
        <v>79</v>
      </c>
      <c r="E7" s="90">
        <v>3</v>
      </c>
      <c r="F7" s="90">
        <f t="shared" si="0"/>
        <v>3</v>
      </c>
      <c r="G7" s="54" t="str">
        <f>VLOOKUP(B7,'[2]Sheet1'!$D$24:$U$67,18,0)</f>
        <v>12</v>
      </c>
      <c r="H7" s="54">
        <f t="shared" si="1"/>
        <v>15</v>
      </c>
      <c r="I7" s="54">
        <v>25</v>
      </c>
      <c r="J7" s="54">
        <f aca="true" t="shared" si="2" ref="J7:J49">I7</f>
        <v>25</v>
      </c>
      <c r="K7" s="91">
        <v>20</v>
      </c>
      <c r="L7" s="91">
        <v>20</v>
      </c>
      <c r="M7" s="54">
        <v>23</v>
      </c>
      <c r="N7" s="54">
        <v>25</v>
      </c>
      <c r="O7" s="54"/>
      <c r="P7" s="54"/>
      <c r="Q7" s="54"/>
      <c r="R7" s="54">
        <v>10</v>
      </c>
      <c r="S7" s="54"/>
      <c r="T7" s="54"/>
      <c r="U7" s="54"/>
      <c r="V7" s="54"/>
      <c r="W7" s="54">
        <f aca="true" t="shared" si="3" ref="W7:W35">E7+I7+K7+M7+O7</f>
        <v>71</v>
      </c>
      <c r="X7" s="92" t="str">
        <f aca="true" t="shared" si="4" ref="X7:X35">IF(W7&lt;35,"Kém",IF(W7&lt;50,"Yếu",IF(W7&lt;65,"TB",IF(W7&lt;80,"Khá",IF(W7&lt;90,"Tốt","XS")))))</f>
        <v>Khá</v>
      </c>
      <c r="Y7" s="93">
        <f aca="true" t="shared" si="5" ref="Y7:Y35">ROUND((H7+J7+L7+N7+R7+S7+T7+U7+V7),0)</f>
        <v>95</v>
      </c>
      <c r="Z7" s="92" t="str">
        <f aca="true" t="shared" si="6" ref="Z7:Z35">IF(Y7&lt;35,"Kém",IF(Y7&lt;50,"Yếu",IF(Y7&lt;65,"TB",IF(Y7&lt;80,"Khá",IF(Y7&lt;90,"Tốt","XS")))))</f>
        <v>XS</v>
      </c>
      <c r="AA7" s="55" t="s">
        <v>404</v>
      </c>
      <c r="AB7" s="97"/>
      <c r="AC7" s="97"/>
      <c r="AD7" s="97"/>
    </row>
    <row r="8" spans="1:30" s="111" customFormat="1" ht="18" customHeight="1">
      <c r="A8" s="103">
        <v>4</v>
      </c>
      <c r="B8" s="103" t="s">
        <v>80</v>
      </c>
      <c r="C8" s="104" t="s">
        <v>81</v>
      </c>
      <c r="D8" s="104" t="s">
        <v>82</v>
      </c>
      <c r="E8" s="90">
        <v>3</v>
      </c>
      <c r="F8" s="90">
        <f t="shared" si="0"/>
        <v>3</v>
      </c>
      <c r="G8" s="54" t="str">
        <f>VLOOKUP(B8,'[2]Sheet1'!$D$24:$U$67,18,0)</f>
        <v>8</v>
      </c>
      <c r="H8" s="106">
        <f t="shared" si="1"/>
        <v>11</v>
      </c>
      <c r="I8" s="54">
        <v>25</v>
      </c>
      <c r="J8" s="54">
        <f t="shared" si="2"/>
        <v>25</v>
      </c>
      <c r="K8" s="107">
        <v>8</v>
      </c>
      <c r="L8" s="91">
        <v>10</v>
      </c>
      <c r="M8" s="54">
        <v>15</v>
      </c>
      <c r="N8" s="54">
        <v>17</v>
      </c>
      <c r="O8" s="106"/>
      <c r="P8" s="106"/>
      <c r="Q8" s="106"/>
      <c r="R8" s="106"/>
      <c r="S8" s="106"/>
      <c r="T8" s="106"/>
      <c r="U8" s="106"/>
      <c r="V8" s="106"/>
      <c r="W8" s="106">
        <f t="shared" si="3"/>
        <v>51</v>
      </c>
      <c r="X8" s="108" t="str">
        <f t="shared" si="4"/>
        <v>TB</v>
      </c>
      <c r="Y8" s="109">
        <f t="shared" si="5"/>
        <v>63</v>
      </c>
      <c r="Z8" s="108" t="str">
        <f t="shared" si="6"/>
        <v>TB</v>
      </c>
      <c r="AA8" s="110"/>
      <c r="AB8" s="112"/>
      <c r="AC8" s="112"/>
      <c r="AD8" s="112"/>
    </row>
    <row r="9" spans="1:30" s="56" customFormat="1" ht="18" customHeight="1">
      <c r="A9" s="87">
        <v>5</v>
      </c>
      <c r="B9" s="87" t="s">
        <v>83</v>
      </c>
      <c r="C9" s="89" t="s">
        <v>84</v>
      </c>
      <c r="D9" s="89" t="s">
        <v>85</v>
      </c>
      <c r="E9" s="90">
        <v>3</v>
      </c>
      <c r="F9" s="90">
        <f t="shared" si="0"/>
        <v>3</v>
      </c>
      <c r="G9" s="54" t="str">
        <f>VLOOKUP(B9,'[2]Sheet1'!$D$24:$U$67,18,0)</f>
        <v>12</v>
      </c>
      <c r="H9" s="54">
        <f t="shared" si="1"/>
        <v>15</v>
      </c>
      <c r="I9" s="54">
        <v>25</v>
      </c>
      <c r="J9" s="54">
        <v>20</v>
      </c>
      <c r="K9" s="91">
        <v>6</v>
      </c>
      <c r="L9" s="91">
        <f>K9</f>
        <v>6</v>
      </c>
      <c r="M9" s="54">
        <v>17</v>
      </c>
      <c r="N9" s="54">
        <v>15</v>
      </c>
      <c r="O9" s="54"/>
      <c r="P9" s="54"/>
      <c r="Q9" s="54"/>
      <c r="R9" s="54"/>
      <c r="S9" s="54"/>
      <c r="T9" s="54"/>
      <c r="U9" s="54"/>
      <c r="V9" s="54">
        <v>-10</v>
      </c>
      <c r="W9" s="54">
        <f t="shared" si="3"/>
        <v>51</v>
      </c>
      <c r="X9" s="92" t="str">
        <f t="shared" si="4"/>
        <v>TB</v>
      </c>
      <c r="Y9" s="93">
        <f t="shared" si="5"/>
        <v>46</v>
      </c>
      <c r="Z9" s="92" t="str">
        <f t="shared" si="6"/>
        <v>Yếu</v>
      </c>
      <c r="AA9" s="55"/>
      <c r="AB9" s="97"/>
      <c r="AC9" s="97"/>
      <c r="AD9" s="97"/>
    </row>
    <row r="10" spans="1:30" s="56" customFormat="1" ht="18" customHeight="1">
      <c r="A10" s="87">
        <v>6</v>
      </c>
      <c r="B10" s="87" t="s">
        <v>86</v>
      </c>
      <c r="C10" s="89" t="s">
        <v>87</v>
      </c>
      <c r="D10" s="89" t="s">
        <v>88</v>
      </c>
      <c r="E10" s="90">
        <v>3</v>
      </c>
      <c r="F10" s="90">
        <f t="shared" si="0"/>
        <v>3</v>
      </c>
      <c r="G10" s="54" t="str">
        <f>VLOOKUP(B10,'[2]Sheet1'!$D$24:$U$67,18,0)</f>
        <v>8</v>
      </c>
      <c r="H10" s="54">
        <f t="shared" si="1"/>
        <v>11</v>
      </c>
      <c r="I10" s="54">
        <v>25</v>
      </c>
      <c r="J10" s="54">
        <f t="shared" si="2"/>
        <v>25</v>
      </c>
      <c r="K10" s="91">
        <v>10</v>
      </c>
      <c r="L10" s="91">
        <v>17</v>
      </c>
      <c r="M10" s="54">
        <v>20</v>
      </c>
      <c r="N10" s="54">
        <v>15</v>
      </c>
      <c r="O10" s="54"/>
      <c r="P10" s="54"/>
      <c r="Q10" s="54"/>
      <c r="R10" s="54">
        <v>5</v>
      </c>
      <c r="S10" s="54"/>
      <c r="T10" s="54"/>
      <c r="U10" s="54"/>
      <c r="V10" s="54"/>
      <c r="W10" s="54">
        <f t="shared" si="3"/>
        <v>58</v>
      </c>
      <c r="X10" s="92" t="str">
        <f t="shared" si="4"/>
        <v>TB</v>
      </c>
      <c r="Y10" s="93">
        <f t="shared" si="5"/>
        <v>73</v>
      </c>
      <c r="Z10" s="92" t="str">
        <f t="shared" si="6"/>
        <v>Khá</v>
      </c>
      <c r="AA10" s="55" t="s">
        <v>179</v>
      </c>
      <c r="AB10" s="97"/>
      <c r="AC10" s="97"/>
      <c r="AD10" s="97"/>
    </row>
    <row r="11" spans="1:30" s="111" customFormat="1" ht="18" customHeight="1">
      <c r="A11" s="103">
        <v>7</v>
      </c>
      <c r="B11" s="103" t="s">
        <v>89</v>
      </c>
      <c r="C11" s="104" t="s">
        <v>90</v>
      </c>
      <c r="D11" s="104" t="s">
        <v>91</v>
      </c>
      <c r="E11" s="90">
        <v>0</v>
      </c>
      <c r="F11" s="90">
        <f t="shared" si="0"/>
        <v>0</v>
      </c>
      <c r="G11" s="54" t="str">
        <f>VLOOKUP(B11,'[2]Sheet1'!$D$24:$U$67,18,0)</f>
        <v>0</v>
      </c>
      <c r="H11" s="106">
        <f t="shared" si="1"/>
        <v>0</v>
      </c>
      <c r="I11" s="54">
        <v>0</v>
      </c>
      <c r="J11" s="54">
        <f t="shared" si="2"/>
        <v>0</v>
      </c>
      <c r="K11" s="107">
        <v>0</v>
      </c>
      <c r="L11" s="91">
        <f>K11</f>
        <v>0</v>
      </c>
      <c r="M11" s="54">
        <v>0</v>
      </c>
      <c r="N11" s="54">
        <v>15</v>
      </c>
      <c r="O11" s="106"/>
      <c r="P11" s="106"/>
      <c r="Q11" s="106"/>
      <c r="R11" s="106"/>
      <c r="S11" s="106"/>
      <c r="T11" s="106"/>
      <c r="U11" s="106"/>
      <c r="V11" s="106">
        <v>-10</v>
      </c>
      <c r="W11" s="106">
        <f t="shared" si="3"/>
        <v>0</v>
      </c>
      <c r="X11" s="108" t="str">
        <f t="shared" si="4"/>
        <v>Kém</v>
      </c>
      <c r="Y11" s="109">
        <f t="shared" si="5"/>
        <v>5</v>
      </c>
      <c r="Z11" s="108" t="str">
        <f t="shared" si="6"/>
        <v>Kém</v>
      </c>
      <c r="AA11" s="110"/>
      <c r="AB11" s="112"/>
      <c r="AC11" s="112"/>
      <c r="AD11" s="112"/>
    </row>
    <row r="12" spans="1:30" s="56" customFormat="1" ht="18" customHeight="1">
      <c r="A12" s="87">
        <v>8</v>
      </c>
      <c r="B12" s="87" t="s">
        <v>92</v>
      </c>
      <c r="C12" s="89" t="s">
        <v>93</v>
      </c>
      <c r="D12" s="89" t="s">
        <v>94</v>
      </c>
      <c r="E12" s="90">
        <v>3</v>
      </c>
      <c r="F12" s="90">
        <f t="shared" si="0"/>
        <v>3</v>
      </c>
      <c r="G12" s="54" t="str">
        <f>VLOOKUP(B12,'[2]Sheet1'!$D$24:$U$67,18,0)</f>
        <v>14</v>
      </c>
      <c r="H12" s="54">
        <f t="shared" si="1"/>
        <v>17</v>
      </c>
      <c r="I12" s="54">
        <v>25</v>
      </c>
      <c r="J12" s="54">
        <f t="shared" si="2"/>
        <v>25</v>
      </c>
      <c r="K12" s="91">
        <v>8</v>
      </c>
      <c r="L12" s="91">
        <v>16</v>
      </c>
      <c r="M12" s="54">
        <v>0</v>
      </c>
      <c r="N12" s="54">
        <v>15</v>
      </c>
      <c r="O12" s="54"/>
      <c r="P12" s="54"/>
      <c r="Q12" s="54"/>
      <c r="R12" s="54"/>
      <c r="S12" s="54"/>
      <c r="T12" s="54"/>
      <c r="U12" s="54"/>
      <c r="V12" s="54"/>
      <c r="W12" s="54">
        <f t="shared" si="3"/>
        <v>36</v>
      </c>
      <c r="X12" s="92" t="str">
        <f t="shared" si="4"/>
        <v>Yếu</v>
      </c>
      <c r="Y12" s="93">
        <f t="shared" si="5"/>
        <v>73</v>
      </c>
      <c r="Z12" s="92" t="str">
        <f t="shared" si="6"/>
        <v>Khá</v>
      </c>
      <c r="AA12" s="55"/>
      <c r="AB12" s="97"/>
      <c r="AC12" s="97"/>
      <c r="AD12" s="97"/>
    </row>
    <row r="13" spans="1:30" s="56" customFormat="1" ht="18" customHeight="1">
      <c r="A13" s="87">
        <v>9</v>
      </c>
      <c r="B13" s="87" t="s">
        <v>95</v>
      </c>
      <c r="C13" s="89" t="s">
        <v>96</v>
      </c>
      <c r="D13" s="89" t="s">
        <v>97</v>
      </c>
      <c r="E13" s="90">
        <v>3</v>
      </c>
      <c r="F13" s="90">
        <f t="shared" si="0"/>
        <v>3</v>
      </c>
      <c r="G13" s="54" t="str">
        <f>VLOOKUP(B13,'[2]Sheet1'!$D$24:$U$67,18,0)</f>
        <v>14</v>
      </c>
      <c r="H13" s="54">
        <f t="shared" si="1"/>
        <v>17</v>
      </c>
      <c r="I13" s="54">
        <v>25</v>
      </c>
      <c r="J13" s="54">
        <f t="shared" si="2"/>
        <v>25</v>
      </c>
      <c r="K13" s="91">
        <v>10</v>
      </c>
      <c r="L13" s="91">
        <v>11</v>
      </c>
      <c r="M13" s="54">
        <v>0</v>
      </c>
      <c r="N13" s="54">
        <v>15</v>
      </c>
      <c r="O13" s="54"/>
      <c r="P13" s="54"/>
      <c r="Q13" s="54"/>
      <c r="R13" s="54"/>
      <c r="S13" s="54"/>
      <c r="T13" s="54"/>
      <c r="U13" s="54"/>
      <c r="V13" s="54"/>
      <c r="W13" s="54">
        <f t="shared" si="3"/>
        <v>38</v>
      </c>
      <c r="X13" s="92" t="str">
        <f t="shared" si="4"/>
        <v>Yếu</v>
      </c>
      <c r="Y13" s="93">
        <f t="shared" si="5"/>
        <v>68</v>
      </c>
      <c r="Z13" s="92" t="str">
        <f t="shared" si="6"/>
        <v>Khá</v>
      </c>
      <c r="AA13" s="55"/>
      <c r="AB13" s="97"/>
      <c r="AC13" s="97"/>
      <c r="AD13" s="97"/>
    </row>
    <row r="14" spans="1:30" s="56" customFormat="1" ht="18" customHeight="1">
      <c r="A14" s="87">
        <v>10</v>
      </c>
      <c r="B14" s="87" t="s">
        <v>98</v>
      </c>
      <c r="C14" s="89" t="s">
        <v>99</v>
      </c>
      <c r="D14" s="89" t="s">
        <v>100</v>
      </c>
      <c r="E14" s="90">
        <v>3</v>
      </c>
      <c r="F14" s="90">
        <f t="shared" si="0"/>
        <v>3</v>
      </c>
      <c r="G14" s="54" t="str">
        <f>VLOOKUP(B14,'[2]Sheet1'!$D$24:$U$67,18,0)</f>
        <v>0</v>
      </c>
      <c r="H14" s="54">
        <f t="shared" si="1"/>
        <v>3</v>
      </c>
      <c r="I14" s="54">
        <v>25</v>
      </c>
      <c r="J14" s="54">
        <v>20</v>
      </c>
      <c r="K14" s="91">
        <v>3</v>
      </c>
      <c r="L14" s="91">
        <f>K14</f>
        <v>3</v>
      </c>
      <c r="M14" s="54">
        <v>0</v>
      </c>
      <c r="N14" s="54">
        <v>15</v>
      </c>
      <c r="O14" s="54"/>
      <c r="P14" s="54"/>
      <c r="Q14" s="54"/>
      <c r="R14" s="54">
        <v>10</v>
      </c>
      <c r="S14" s="54"/>
      <c r="T14" s="54"/>
      <c r="U14" s="54"/>
      <c r="V14" s="54">
        <v>-10</v>
      </c>
      <c r="W14" s="54">
        <f t="shared" si="3"/>
        <v>31</v>
      </c>
      <c r="X14" s="92" t="str">
        <f t="shared" si="4"/>
        <v>Kém</v>
      </c>
      <c r="Y14" s="93">
        <f t="shared" si="5"/>
        <v>41</v>
      </c>
      <c r="Z14" s="92" t="str">
        <f t="shared" si="6"/>
        <v>Yếu</v>
      </c>
      <c r="AA14" s="55" t="s">
        <v>401</v>
      </c>
      <c r="AB14" s="102"/>
      <c r="AC14" s="102"/>
      <c r="AD14" s="102"/>
    </row>
    <row r="15" spans="1:30" s="56" customFormat="1" ht="18" customHeight="1">
      <c r="A15" s="87">
        <v>11</v>
      </c>
      <c r="B15" s="87" t="s">
        <v>101</v>
      </c>
      <c r="C15" s="89" t="s">
        <v>102</v>
      </c>
      <c r="D15" s="89" t="s">
        <v>53</v>
      </c>
      <c r="E15" s="90">
        <v>3</v>
      </c>
      <c r="F15" s="90">
        <f t="shared" si="0"/>
        <v>3</v>
      </c>
      <c r="G15" s="54" t="str">
        <f>VLOOKUP(B15,'[2]Sheet1'!$D$24:$U$67,18,0)</f>
        <v>8</v>
      </c>
      <c r="H15" s="54">
        <f t="shared" si="1"/>
        <v>11</v>
      </c>
      <c r="I15" s="54">
        <v>25</v>
      </c>
      <c r="J15" s="54">
        <f t="shared" si="2"/>
        <v>25</v>
      </c>
      <c r="K15" s="91">
        <v>12</v>
      </c>
      <c r="L15" s="91">
        <v>10</v>
      </c>
      <c r="M15" s="54">
        <v>0</v>
      </c>
      <c r="N15" s="54">
        <v>15</v>
      </c>
      <c r="O15" s="54"/>
      <c r="P15" s="54"/>
      <c r="Q15" s="54"/>
      <c r="R15" s="54">
        <v>5</v>
      </c>
      <c r="S15" s="54"/>
      <c r="T15" s="54"/>
      <c r="U15" s="54">
        <v>5</v>
      </c>
      <c r="V15" s="54"/>
      <c r="W15" s="54">
        <f t="shared" si="3"/>
        <v>40</v>
      </c>
      <c r="X15" s="92" t="str">
        <f t="shared" si="4"/>
        <v>Yếu</v>
      </c>
      <c r="Y15" s="93">
        <f t="shared" si="5"/>
        <v>71</v>
      </c>
      <c r="Z15" s="92" t="str">
        <f t="shared" si="6"/>
        <v>Khá</v>
      </c>
      <c r="AA15" s="55" t="s">
        <v>185</v>
      </c>
      <c r="AB15" s="97"/>
      <c r="AC15" s="97"/>
      <c r="AD15" s="97"/>
    </row>
    <row r="16" spans="1:30" s="56" customFormat="1" ht="18" customHeight="1">
      <c r="A16" s="87">
        <v>12</v>
      </c>
      <c r="B16" s="87" t="s">
        <v>103</v>
      </c>
      <c r="C16" s="89" t="s">
        <v>104</v>
      </c>
      <c r="D16" s="89" t="s">
        <v>105</v>
      </c>
      <c r="E16" s="90">
        <v>3</v>
      </c>
      <c r="F16" s="90">
        <f t="shared" si="0"/>
        <v>3</v>
      </c>
      <c r="G16" s="54" t="str">
        <f>VLOOKUP(B16,'[2]Sheet1'!$D$24:$U$67,18,0)</f>
        <v>8</v>
      </c>
      <c r="H16" s="54">
        <f t="shared" si="1"/>
        <v>11</v>
      </c>
      <c r="I16" s="54">
        <v>25</v>
      </c>
      <c r="J16" s="54">
        <f t="shared" si="2"/>
        <v>25</v>
      </c>
      <c r="K16" s="91">
        <v>6</v>
      </c>
      <c r="L16" s="91">
        <f>K16</f>
        <v>6</v>
      </c>
      <c r="M16" s="54">
        <v>0</v>
      </c>
      <c r="N16" s="54">
        <v>15</v>
      </c>
      <c r="O16" s="54"/>
      <c r="P16" s="54"/>
      <c r="Q16" s="54"/>
      <c r="R16" s="54"/>
      <c r="S16" s="54"/>
      <c r="T16" s="54"/>
      <c r="U16" s="54"/>
      <c r="V16" s="54">
        <v>-10</v>
      </c>
      <c r="W16" s="54">
        <f t="shared" si="3"/>
        <v>34</v>
      </c>
      <c r="X16" s="92" t="str">
        <f t="shared" si="4"/>
        <v>Kém</v>
      </c>
      <c r="Y16" s="93">
        <f t="shared" si="5"/>
        <v>47</v>
      </c>
      <c r="Z16" s="92" t="str">
        <f t="shared" si="6"/>
        <v>Yếu</v>
      </c>
      <c r="AA16" s="55"/>
      <c r="AB16" s="97"/>
      <c r="AC16" s="97"/>
      <c r="AD16" s="97"/>
    </row>
    <row r="17" spans="1:30" s="56" customFormat="1" ht="18" customHeight="1">
      <c r="A17" s="87">
        <v>13</v>
      </c>
      <c r="B17" s="87" t="s">
        <v>106</v>
      </c>
      <c r="C17" s="89" t="s">
        <v>107</v>
      </c>
      <c r="D17" s="89" t="s">
        <v>108</v>
      </c>
      <c r="E17" s="90">
        <v>3</v>
      </c>
      <c r="F17" s="90">
        <f t="shared" si="0"/>
        <v>3</v>
      </c>
      <c r="G17" s="54" t="str">
        <f>VLOOKUP(B17,'[2]Sheet1'!$D$24:$U$67,18,0)</f>
        <v>8</v>
      </c>
      <c r="H17" s="54">
        <f t="shared" si="1"/>
        <v>11</v>
      </c>
      <c r="I17" s="54">
        <v>25</v>
      </c>
      <c r="J17" s="54">
        <f t="shared" si="2"/>
        <v>25</v>
      </c>
      <c r="K17" s="91">
        <v>14</v>
      </c>
      <c r="L17" s="91">
        <v>10</v>
      </c>
      <c r="M17" s="54">
        <v>0</v>
      </c>
      <c r="N17" s="54">
        <v>15</v>
      </c>
      <c r="O17" s="54"/>
      <c r="P17" s="54"/>
      <c r="Q17" s="54"/>
      <c r="R17" s="54">
        <v>10</v>
      </c>
      <c r="S17" s="54"/>
      <c r="T17" s="54"/>
      <c r="U17" s="54"/>
      <c r="V17" s="54"/>
      <c r="W17" s="54">
        <f t="shared" si="3"/>
        <v>42</v>
      </c>
      <c r="X17" s="92" t="str">
        <f t="shared" si="4"/>
        <v>Yếu</v>
      </c>
      <c r="Y17" s="93">
        <f t="shared" si="5"/>
        <v>71</v>
      </c>
      <c r="Z17" s="92" t="str">
        <f t="shared" si="6"/>
        <v>Khá</v>
      </c>
      <c r="AA17" s="55" t="s">
        <v>180</v>
      </c>
      <c r="AB17" s="97"/>
      <c r="AC17" s="97"/>
      <c r="AD17" s="97"/>
    </row>
    <row r="18" spans="1:30" s="56" customFormat="1" ht="18" customHeight="1">
      <c r="A18" s="87">
        <v>14</v>
      </c>
      <c r="B18" s="87" t="s">
        <v>109</v>
      </c>
      <c r="C18" s="89" t="s">
        <v>110</v>
      </c>
      <c r="D18" s="89" t="s">
        <v>111</v>
      </c>
      <c r="E18" s="90">
        <v>3</v>
      </c>
      <c r="F18" s="90">
        <f t="shared" si="0"/>
        <v>3</v>
      </c>
      <c r="G18" s="54" t="str">
        <f>VLOOKUP(B18,'[2]Sheet1'!$D$24:$U$67,18,0)</f>
        <v>0</v>
      </c>
      <c r="H18" s="54">
        <f t="shared" si="1"/>
        <v>3</v>
      </c>
      <c r="I18" s="54">
        <v>25</v>
      </c>
      <c r="J18" s="54">
        <f t="shared" si="2"/>
        <v>25</v>
      </c>
      <c r="K18" s="91">
        <v>8</v>
      </c>
      <c r="L18" s="91">
        <v>13</v>
      </c>
      <c r="M18" s="54">
        <v>0</v>
      </c>
      <c r="N18" s="54">
        <v>15</v>
      </c>
      <c r="O18" s="54"/>
      <c r="P18" s="54"/>
      <c r="Q18" s="54"/>
      <c r="R18" s="54">
        <v>5</v>
      </c>
      <c r="S18" s="54"/>
      <c r="T18" s="54"/>
      <c r="U18" s="54"/>
      <c r="V18" s="54"/>
      <c r="W18" s="54">
        <f t="shared" si="3"/>
        <v>36</v>
      </c>
      <c r="X18" s="92" t="str">
        <f t="shared" si="4"/>
        <v>Yếu</v>
      </c>
      <c r="Y18" s="93">
        <f t="shared" si="5"/>
        <v>61</v>
      </c>
      <c r="Z18" s="92" t="str">
        <f t="shared" si="6"/>
        <v>TB</v>
      </c>
      <c r="AA18" s="55" t="s">
        <v>403</v>
      </c>
      <c r="AB18" s="97"/>
      <c r="AC18" s="97"/>
      <c r="AD18" s="97"/>
    </row>
    <row r="19" spans="1:30" s="56" customFormat="1" ht="18" customHeight="1">
      <c r="A19" s="87">
        <v>15</v>
      </c>
      <c r="B19" s="87" t="s">
        <v>112</v>
      </c>
      <c r="C19" s="89" t="s">
        <v>113</v>
      </c>
      <c r="D19" s="89" t="s">
        <v>114</v>
      </c>
      <c r="E19" s="90">
        <v>3</v>
      </c>
      <c r="F19" s="90">
        <f t="shared" si="0"/>
        <v>3</v>
      </c>
      <c r="G19" s="54" t="str">
        <f>VLOOKUP(B19,'[2]Sheet1'!$D$24:$U$67,18,0)</f>
        <v>8</v>
      </c>
      <c r="H19" s="54">
        <f t="shared" si="1"/>
        <v>11</v>
      </c>
      <c r="I19" s="54">
        <v>25</v>
      </c>
      <c r="J19" s="54">
        <f t="shared" si="2"/>
        <v>25</v>
      </c>
      <c r="K19" s="91">
        <v>12</v>
      </c>
      <c r="L19" s="91">
        <v>19</v>
      </c>
      <c r="M19" s="54">
        <v>0</v>
      </c>
      <c r="N19" s="54">
        <v>15</v>
      </c>
      <c r="O19" s="54"/>
      <c r="P19" s="54"/>
      <c r="Q19" s="54"/>
      <c r="R19" s="54"/>
      <c r="S19" s="54"/>
      <c r="T19" s="54"/>
      <c r="U19" s="54"/>
      <c r="V19" s="54"/>
      <c r="W19" s="54">
        <f t="shared" si="3"/>
        <v>40</v>
      </c>
      <c r="X19" s="92" t="str">
        <f t="shared" si="4"/>
        <v>Yếu</v>
      </c>
      <c r="Y19" s="93">
        <f t="shared" si="5"/>
        <v>70</v>
      </c>
      <c r="Z19" s="92" t="str">
        <f t="shared" si="6"/>
        <v>Khá</v>
      </c>
      <c r="AA19" s="55"/>
      <c r="AB19" s="97"/>
      <c r="AC19" s="97"/>
      <c r="AD19" s="97"/>
    </row>
    <row r="20" spans="1:30" s="56" customFormat="1" ht="18" customHeight="1">
      <c r="A20" s="87">
        <v>16</v>
      </c>
      <c r="B20" s="87" t="s">
        <v>115</v>
      </c>
      <c r="C20" s="89" t="s">
        <v>116</v>
      </c>
      <c r="D20" s="89" t="s">
        <v>117</v>
      </c>
      <c r="E20" s="90">
        <v>3</v>
      </c>
      <c r="F20" s="90">
        <f t="shared" si="0"/>
        <v>3</v>
      </c>
      <c r="G20" s="54" t="str">
        <f>VLOOKUP(B20,'[2]Sheet1'!$D$24:$U$67,18,0)</f>
        <v>8</v>
      </c>
      <c r="H20" s="54">
        <f t="shared" si="1"/>
        <v>11</v>
      </c>
      <c r="I20" s="54">
        <v>25</v>
      </c>
      <c r="J20" s="54">
        <v>20</v>
      </c>
      <c r="K20" s="91">
        <v>6</v>
      </c>
      <c r="L20" s="91">
        <v>11</v>
      </c>
      <c r="M20" s="54">
        <v>0</v>
      </c>
      <c r="N20" s="54">
        <v>15</v>
      </c>
      <c r="O20" s="54"/>
      <c r="P20" s="54"/>
      <c r="Q20" s="54"/>
      <c r="R20" s="54">
        <v>7</v>
      </c>
      <c r="S20" s="54"/>
      <c r="T20" s="54"/>
      <c r="U20" s="54"/>
      <c r="V20" s="54"/>
      <c r="W20" s="54">
        <f t="shared" si="3"/>
        <v>34</v>
      </c>
      <c r="X20" s="92" t="str">
        <f t="shared" si="4"/>
        <v>Kém</v>
      </c>
      <c r="Y20" s="93">
        <f t="shared" si="5"/>
        <v>64</v>
      </c>
      <c r="Z20" s="92" t="str">
        <f t="shared" si="6"/>
        <v>TB</v>
      </c>
      <c r="AA20" s="55" t="s">
        <v>402</v>
      </c>
      <c r="AB20" s="97"/>
      <c r="AC20" s="97"/>
      <c r="AD20" s="97"/>
    </row>
    <row r="21" spans="1:30" s="56" customFormat="1" ht="18" customHeight="1">
      <c r="A21" s="87">
        <v>17</v>
      </c>
      <c r="B21" s="87" t="s">
        <v>118</v>
      </c>
      <c r="C21" s="89" t="s">
        <v>62</v>
      </c>
      <c r="D21" s="89" t="s">
        <v>117</v>
      </c>
      <c r="E21" s="90">
        <v>3</v>
      </c>
      <c r="F21" s="90">
        <f t="shared" si="0"/>
        <v>3</v>
      </c>
      <c r="G21" s="54" t="str">
        <f>VLOOKUP(B21,'[2]Sheet1'!$D$24:$U$67,18,0)</f>
        <v>10</v>
      </c>
      <c r="H21" s="54">
        <f t="shared" si="1"/>
        <v>13</v>
      </c>
      <c r="I21" s="54">
        <v>25</v>
      </c>
      <c r="J21" s="54">
        <f t="shared" si="2"/>
        <v>25</v>
      </c>
      <c r="K21" s="91">
        <v>10</v>
      </c>
      <c r="L21" s="91">
        <v>20</v>
      </c>
      <c r="M21" s="54">
        <v>0</v>
      </c>
      <c r="N21" s="54">
        <v>21</v>
      </c>
      <c r="O21" s="54"/>
      <c r="P21" s="54"/>
      <c r="Q21" s="54"/>
      <c r="R21" s="54">
        <v>10</v>
      </c>
      <c r="S21" s="54"/>
      <c r="T21" s="54"/>
      <c r="U21" s="54"/>
      <c r="V21" s="54"/>
      <c r="W21" s="54">
        <f t="shared" si="3"/>
        <v>38</v>
      </c>
      <c r="X21" s="92" t="str">
        <f t="shared" si="4"/>
        <v>Yếu</v>
      </c>
      <c r="Y21" s="93">
        <f t="shared" si="5"/>
        <v>89</v>
      </c>
      <c r="Z21" s="92" t="str">
        <f t="shared" si="6"/>
        <v>Tốt</v>
      </c>
      <c r="AA21" s="55" t="s">
        <v>186</v>
      </c>
      <c r="AB21" s="97"/>
      <c r="AC21" s="97"/>
      <c r="AD21" s="97"/>
    </row>
    <row r="22" spans="1:30" s="56" customFormat="1" ht="18" customHeight="1">
      <c r="A22" s="87">
        <v>18</v>
      </c>
      <c r="B22" s="87" t="s">
        <v>119</v>
      </c>
      <c r="C22" s="89" t="s">
        <v>120</v>
      </c>
      <c r="D22" s="89" t="s">
        <v>121</v>
      </c>
      <c r="E22" s="90">
        <v>3</v>
      </c>
      <c r="F22" s="90">
        <f t="shared" si="0"/>
        <v>3</v>
      </c>
      <c r="G22" s="54" t="str">
        <f>VLOOKUP(B22,'[2]Sheet1'!$D$24:$U$67,18,0)</f>
        <v>8</v>
      </c>
      <c r="H22" s="54">
        <f t="shared" si="1"/>
        <v>11</v>
      </c>
      <c r="I22" s="54">
        <v>25</v>
      </c>
      <c r="J22" s="54">
        <v>20</v>
      </c>
      <c r="K22" s="91">
        <v>6</v>
      </c>
      <c r="L22" s="91">
        <v>16</v>
      </c>
      <c r="M22" s="54">
        <v>0</v>
      </c>
      <c r="N22" s="54">
        <v>15</v>
      </c>
      <c r="O22" s="54"/>
      <c r="P22" s="54"/>
      <c r="Q22" s="54"/>
      <c r="R22" s="54">
        <v>10</v>
      </c>
      <c r="S22" s="54"/>
      <c r="T22" s="54"/>
      <c r="U22" s="54"/>
      <c r="V22" s="106"/>
      <c r="W22" s="54">
        <f t="shared" si="3"/>
        <v>34</v>
      </c>
      <c r="X22" s="92" t="str">
        <f t="shared" si="4"/>
        <v>Kém</v>
      </c>
      <c r="Y22" s="93">
        <f t="shared" si="5"/>
        <v>72</v>
      </c>
      <c r="Z22" s="92" t="str">
        <f t="shared" si="6"/>
        <v>Khá</v>
      </c>
      <c r="AA22" s="55" t="s">
        <v>180</v>
      </c>
      <c r="AB22" s="102"/>
      <c r="AC22" s="102"/>
      <c r="AD22" s="102"/>
    </row>
    <row r="23" spans="1:30" s="56" customFormat="1" ht="18" customHeight="1">
      <c r="A23" s="87">
        <v>19</v>
      </c>
      <c r="B23" s="87" t="s">
        <v>122</v>
      </c>
      <c r="C23" s="89" t="s">
        <v>123</v>
      </c>
      <c r="D23" s="89" t="s">
        <v>124</v>
      </c>
      <c r="E23" s="90">
        <v>3</v>
      </c>
      <c r="F23" s="90">
        <f t="shared" si="0"/>
        <v>3</v>
      </c>
      <c r="G23" s="54" t="str">
        <f>VLOOKUP(B23,'[2]Sheet1'!$D$24:$U$67,18,0)</f>
        <v>8</v>
      </c>
      <c r="H23" s="54">
        <f t="shared" si="1"/>
        <v>11</v>
      </c>
      <c r="I23" s="54">
        <v>25</v>
      </c>
      <c r="J23" s="54">
        <f t="shared" si="2"/>
        <v>25</v>
      </c>
      <c r="K23" s="91">
        <v>8</v>
      </c>
      <c r="L23" s="91">
        <f>K23</f>
        <v>8</v>
      </c>
      <c r="M23" s="54">
        <v>0</v>
      </c>
      <c r="N23" s="54">
        <v>15</v>
      </c>
      <c r="O23" s="54"/>
      <c r="P23" s="54"/>
      <c r="Q23" s="54"/>
      <c r="R23" s="54"/>
      <c r="S23" s="54"/>
      <c r="T23" s="54"/>
      <c r="U23" s="54"/>
      <c r="V23" s="54"/>
      <c r="W23" s="54">
        <f t="shared" si="3"/>
        <v>36</v>
      </c>
      <c r="X23" s="92" t="str">
        <f t="shared" si="4"/>
        <v>Yếu</v>
      </c>
      <c r="Y23" s="93">
        <f t="shared" si="5"/>
        <v>59</v>
      </c>
      <c r="Z23" s="92" t="str">
        <f t="shared" si="6"/>
        <v>TB</v>
      </c>
      <c r="AA23" s="55"/>
      <c r="AB23" s="97"/>
      <c r="AC23" s="97"/>
      <c r="AD23" s="97"/>
    </row>
    <row r="24" spans="1:30" s="56" customFormat="1" ht="18" customHeight="1">
      <c r="A24" s="87">
        <v>20</v>
      </c>
      <c r="B24" s="87" t="s">
        <v>125</v>
      </c>
      <c r="C24" s="89" t="s">
        <v>126</v>
      </c>
      <c r="D24" s="89" t="s">
        <v>63</v>
      </c>
      <c r="E24" s="90">
        <v>3</v>
      </c>
      <c r="F24" s="90">
        <f t="shared" si="0"/>
        <v>3</v>
      </c>
      <c r="G24" s="54" t="str">
        <f>VLOOKUP(B24,'[2]Sheet1'!$D$24:$U$67,18,0)</f>
        <v>0</v>
      </c>
      <c r="H24" s="54">
        <f t="shared" si="1"/>
        <v>3</v>
      </c>
      <c r="I24" s="54">
        <v>25</v>
      </c>
      <c r="J24" s="54">
        <v>20</v>
      </c>
      <c r="K24" s="91">
        <v>6</v>
      </c>
      <c r="L24" s="91">
        <f>K24</f>
        <v>6</v>
      </c>
      <c r="M24" s="54">
        <v>0</v>
      </c>
      <c r="N24" s="54">
        <v>15</v>
      </c>
      <c r="O24" s="54"/>
      <c r="P24" s="54"/>
      <c r="Q24" s="54"/>
      <c r="R24" s="54"/>
      <c r="S24" s="54"/>
      <c r="T24" s="54"/>
      <c r="U24" s="54"/>
      <c r="V24" s="106">
        <v>-10</v>
      </c>
      <c r="W24" s="54">
        <f t="shared" si="3"/>
        <v>34</v>
      </c>
      <c r="X24" s="92" t="str">
        <f t="shared" si="4"/>
        <v>Kém</v>
      </c>
      <c r="Y24" s="93">
        <f t="shared" si="5"/>
        <v>34</v>
      </c>
      <c r="Z24" s="92" t="str">
        <f t="shared" si="6"/>
        <v>Kém</v>
      </c>
      <c r="AA24" s="55"/>
      <c r="AB24" s="97"/>
      <c r="AC24" s="97"/>
      <c r="AD24" s="97"/>
    </row>
    <row r="25" spans="1:30" s="56" customFormat="1" ht="18" customHeight="1">
      <c r="A25" s="87">
        <v>21</v>
      </c>
      <c r="B25" s="87" t="s">
        <v>127</v>
      </c>
      <c r="C25" s="89" t="s">
        <v>128</v>
      </c>
      <c r="D25" s="89" t="s">
        <v>63</v>
      </c>
      <c r="E25" s="90">
        <v>3</v>
      </c>
      <c r="F25" s="90">
        <f t="shared" si="0"/>
        <v>3</v>
      </c>
      <c r="G25" s="54" t="str">
        <f>VLOOKUP(B25,'[2]Sheet1'!$D$24:$U$67,18,0)</f>
        <v>10</v>
      </c>
      <c r="H25" s="54">
        <f t="shared" si="1"/>
        <v>13</v>
      </c>
      <c r="I25" s="54">
        <v>25</v>
      </c>
      <c r="J25" s="54">
        <f t="shared" si="2"/>
        <v>25</v>
      </c>
      <c r="K25" s="91">
        <v>6</v>
      </c>
      <c r="L25" s="91">
        <f>K25</f>
        <v>6</v>
      </c>
      <c r="M25" s="54">
        <v>0</v>
      </c>
      <c r="N25" s="54">
        <v>15</v>
      </c>
      <c r="O25" s="54"/>
      <c r="P25" s="96"/>
      <c r="Q25" s="54"/>
      <c r="R25" s="91"/>
      <c r="S25" s="54"/>
      <c r="T25" s="54"/>
      <c r="U25" s="54"/>
      <c r="V25" s="54"/>
      <c r="W25" s="54">
        <f t="shared" si="3"/>
        <v>34</v>
      </c>
      <c r="X25" s="92" t="str">
        <f t="shared" si="4"/>
        <v>Kém</v>
      </c>
      <c r="Y25" s="93">
        <f t="shared" si="5"/>
        <v>59</v>
      </c>
      <c r="Z25" s="92" t="str">
        <f t="shared" si="6"/>
        <v>TB</v>
      </c>
      <c r="AA25" s="55"/>
      <c r="AB25" s="97"/>
      <c r="AC25" s="97"/>
      <c r="AD25" s="97"/>
    </row>
    <row r="26" spans="1:30" s="56" customFormat="1" ht="18" customHeight="1">
      <c r="A26" s="87">
        <v>22</v>
      </c>
      <c r="B26" s="87" t="s">
        <v>129</v>
      </c>
      <c r="C26" s="89" t="s">
        <v>130</v>
      </c>
      <c r="D26" s="89" t="s">
        <v>131</v>
      </c>
      <c r="E26" s="90">
        <v>3</v>
      </c>
      <c r="F26" s="90">
        <f t="shared" si="0"/>
        <v>3</v>
      </c>
      <c r="G26" s="54" t="str">
        <f>VLOOKUP(B26,'[2]Sheet1'!$D$24:$U$67,18,0)</f>
        <v>8</v>
      </c>
      <c r="H26" s="54">
        <f t="shared" si="1"/>
        <v>11</v>
      </c>
      <c r="I26" s="54">
        <v>25</v>
      </c>
      <c r="J26" s="54">
        <f t="shared" si="2"/>
        <v>25</v>
      </c>
      <c r="K26" s="91">
        <v>12</v>
      </c>
      <c r="L26" s="91">
        <v>17</v>
      </c>
      <c r="M26" s="54">
        <v>0</v>
      </c>
      <c r="N26" s="54">
        <v>15</v>
      </c>
      <c r="O26" s="54"/>
      <c r="P26" s="54"/>
      <c r="Q26" s="54"/>
      <c r="R26" s="54"/>
      <c r="S26" s="54"/>
      <c r="T26" s="54"/>
      <c r="U26" s="54"/>
      <c r="V26" s="54"/>
      <c r="W26" s="54">
        <f t="shared" si="3"/>
        <v>40</v>
      </c>
      <c r="X26" s="92" t="str">
        <f t="shared" si="4"/>
        <v>Yếu</v>
      </c>
      <c r="Y26" s="93">
        <f t="shared" si="5"/>
        <v>68</v>
      </c>
      <c r="Z26" s="92" t="str">
        <f t="shared" si="6"/>
        <v>Khá</v>
      </c>
      <c r="AA26" s="55"/>
      <c r="AB26" s="97"/>
      <c r="AC26" s="97"/>
      <c r="AD26" s="97"/>
    </row>
    <row r="27" spans="1:30" s="56" customFormat="1" ht="18" customHeight="1">
      <c r="A27" s="87">
        <v>23</v>
      </c>
      <c r="B27" s="87" t="s">
        <v>132</v>
      </c>
      <c r="C27" s="89" t="s">
        <v>133</v>
      </c>
      <c r="D27" s="89" t="s">
        <v>134</v>
      </c>
      <c r="E27" s="90">
        <v>3</v>
      </c>
      <c r="F27" s="90">
        <f t="shared" si="0"/>
        <v>3</v>
      </c>
      <c r="G27" s="54" t="str">
        <f>VLOOKUP(B27,'[2]Sheet1'!$D$24:$U$67,18,0)</f>
        <v>10</v>
      </c>
      <c r="H27" s="54">
        <f t="shared" si="1"/>
        <v>13</v>
      </c>
      <c r="I27" s="54">
        <v>25</v>
      </c>
      <c r="J27" s="54">
        <f t="shared" si="2"/>
        <v>25</v>
      </c>
      <c r="K27" s="91">
        <v>8</v>
      </c>
      <c r="L27" s="91">
        <v>9</v>
      </c>
      <c r="M27" s="54">
        <v>0</v>
      </c>
      <c r="N27" s="54">
        <v>15</v>
      </c>
      <c r="O27" s="54"/>
      <c r="P27" s="54"/>
      <c r="Q27" s="54"/>
      <c r="R27" s="54"/>
      <c r="S27" s="54"/>
      <c r="T27" s="54"/>
      <c r="U27" s="54"/>
      <c r="V27" s="54"/>
      <c r="W27" s="54">
        <f t="shared" si="3"/>
        <v>36</v>
      </c>
      <c r="X27" s="92" t="str">
        <f t="shared" si="4"/>
        <v>Yếu</v>
      </c>
      <c r="Y27" s="93">
        <f t="shared" si="5"/>
        <v>62</v>
      </c>
      <c r="Z27" s="92" t="str">
        <f t="shared" si="6"/>
        <v>TB</v>
      </c>
      <c r="AA27" s="55"/>
      <c r="AB27" s="97"/>
      <c r="AC27" s="97"/>
      <c r="AD27" s="97"/>
    </row>
    <row r="28" spans="1:30" s="56" customFormat="1" ht="18" customHeight="1">
      <c r="A28" s="87">
        <v>24</v>
      </c>
      <c r="B28" s="87" t="s">
        <v>135</v>
      </c>
      <c r="C28" s="89" t="s">
        <v>136</v>
      </c>
      <c r="D28" s="89" t="s">
        <v>64</v>
      </c>
      <c r="E28" s="90">
        <v>3</v>
      </c>
      <c r="F28" s="90">
        <f t="shared" si="0"/>
        <v>3</v>
      </c>
      <c r="G28" s="54" t="str">
        <f>VLOOKUP(B28,'[2]Sheet1'!$D$24:$U$67,18,0)</f>
        <v>12</v>
      </c>
      <c r="H28" s="54">
        <f t="shared" si="1"/>
        <v>15</v>
      </c>
      <c r="I28" s="54">
        <v>25</v>
      </c>
      <c r="J28" s="54">
        <v>20</v>
      </c>
      <c r="K28" s="91">
        <v>16</v>
      </c>
      <c r="L28" s="91">
        <v>19</v>
      </c>
      <c r="M28" s="54">
        <v>0</v>
      </c>
      <c r="N28" s="54">
        <v>15</v>
      </c>
      <c r="O28" s="54"/>
      <c r="P28" s="54"/>
      <c r="Q28" s="54"/>
      <c r="R28" s="54">
        <v>10</v>
      </c>
      <c r="S28" s="54"/>
      <c r="T28" s="54"/>
      <c r="U28" s="54"/>
      <c r="V28" s="54"/>
      <c r="W28" s="54">
        <f t="shared" si="3"/>
        <v>44</v>
      </c>
      <c r="X28" s="92" t="str">
        <f t="shared" si="4"/>
        <v>Yếu</v>
      </c>
      <c r="Y28" s="93">
        <f t="shared" si="5"/>
        <v>79</v>
      </c>
      <c r="Z28" s="92" t="str">
        <f t="shared" si="6"/>
        <v>Khá</v>
      </c>
      <c r="AA28" s="55" t="s">
        <v>182</v>
      </c>
      <c r="AB28" s="97"/>
      <c r="AC28" s="97"/>
      <c r="AD28" s="97"/>
    </row>
    <row r="29" spans="1:30" s="56" customFormat="1" ht="18" customHeight="1">
      <c r="A29" s="87">
        <v>25</v>
      </c>
      <c r="B29" s="87" t="s">
        <v>137</v>
      </c>
      <c r="C29" s="89" t="s">
        <v>138</v>
      </c>
      <c r="D29" s="89" t="s">
        <v>65</v>
      </c>
      <c r="E29" s="90">
        <v>3</v>
      </c>
      <c r="F29" s="90">
        <f t="shared" si="0"/>
        <v>3</v>
      </c>
      <c r="G29" s="54" t="str">
        <f>VLOOKUP(B29,'[2]Sheet1'!$D$24:$U$67,18,0)</f>
        <v>0</v>
      </c>
      <c r="H29" s="54">
        <f t="shared" si="1"/>
        <v>3</v>
      </c>
      <c r="I29" s="54">
        <v>25</v>
      </c>
      <c r="J29" s="54">
        <v>20</v>
      </c>
      <c r="K29" s="91">
        <v>6</v>
      </c>
      <c r="L29" s="91">
        <f>K29</f>
        <v>6</v>
      </c>
      <c r="M29" s="54">
        <v>0</v>
      </c>
      <c r="N29" s="54">
        <v>15</v>
      </c>
      <c r="O29" s="54"/>
      <c r="P29" s="54"/>
      <c r="Q29" s="54"/>
      <c r="R29" s="54"/>
      <c r="S29" s="54"/>
      <c r="T29" s="54"/>
      <c r="U29" s="54">
        <v>5</v>
      </c>
      <c r="V29" s="54"/>
      <c r="W29" s="54">
        <f t="shared" si="3"/>
        <v>34</v>
      </c>
      <c r="X29" s="92" t="str">
        <f t="shared" si="4"/>
        <v>Kém</v>
      </c>
      <c r="Y29" s="93">
        <f t="shared" si="5"/>
        <v>49</v>
      </c>
      <c r="Z29" s="92" t="str">
        <f t="shared" si="6"/>
        <v>Yếu</v>
      </c>
      <c r="AA29" s="55"/>
      <c r="AB29" s="97"/>
      <c r="AC29" s="97"/>
      <c r="AD29" s="97"/>
    </row>
    <row r="30" spans="1:30" s="56" customFormat="1" ht="18" customHeight="1">
      <c r="A30" s="87">
        <v>26</v>
      </c>
      <c r="B30" s="87" t="s">
        <v>139</v>
      </c>
      <c r="C30" s="89" t="s">
        <v>140</v>
      </c>
      <c r="D30" s="89" t="s">
        <v>141</v>
      </c>
      <c r="E30" s="90">
        <v>3</v>
      </c>
      <c r="F30" s="90">
        <f t="shared" si="0"/>
        <v>3</v>
      </c>
      <c r="G30" s="54" t="str">
        <f>VLOOKUP(B30,'[2]Sheet1'!$D$24:$U$67,18,0)</f>
        <v>14</v>
      </c>
      <c r="H30" s="54">
        <f t="shared" si="1"/>
        <v>17</v>
      </c>
      <c r="I30" s="54">
        <v>25</v>
      </c>
      <c r="J30" s="54">
        <f t="shared" si="2"/>
        <v>25</v>
      </c>
      <c r="K30" s="91">
        <v>14</v>
      </c>
      <c r="L30" s="91">
        <v>12</v>
      </c>
      <c r="M30" s="54">
        <v>0</v>
      </c>
      <c r="N30" s="54">
        <v>15</v>
      </c>
      <c r="O30" s="54"/>
      <c r="P30" s="54"/>
      <c r="Q30" s="54"/>
      <c r="R30" s="54">
        <v>5</v>
      </c>
      <c r="S30" s="54"/>
      <c r="T30" s="54"/>
      <c r="U30" s="54"/>
      <c r="V30" s="54"/>
      <c r="W30" s="54">
        <f t="shared" si="3"/>
        <v>42</v>
      </c>
      <c r="X30" s="92" t="str">
        <f t="shared" si="4"/>
        <v>Yếu</v>
      </c>
      <c r="Y30" s="93">
        <f t="shared" si="5"/>
        <v>74</v>
      </c>
      <c r="Z30" s="92" t="str">
        <f t="shared" si="6"/>
        <v>Khá</v>
      </c>
      <c r="AA30" s="55" t="s">
        <v>179</v>
      </c>
      <c r="AB30" s="97"/>
      <c r="AC30" s="97"/>
      <c r="AD30" s="97"/>
    </row>
    <row r="31" spans="1:30" s="56" customFormat="1" ht="18" customHeight="1">
      <c r="A31" s="87">
        <v>27</v>
      </c>
      <c r="B31" s="87" t="s">
        <v>142</v>
      </c>
      <c r="C31" s="89" t="s">
        <v>143</v>
      </c>
      <c r="D31" s="89" t="s">
        <v>144</v>
      </c>
      <c r="E31" s="90">
        <v>3</v>
      </c>
      <c r="F31" s="90">
        <f t="shared" si="0"/>
        <v>3</v>
      </c>
      <c r="G31" s="54" t="str">
        <f>VLOOKUP(B31,'[2]Sheet1'!$D$24:$U$67,18,0)</f>
        <v>10</v>
      </c>
      <c r="H31" s="54">
        <f t="shared" si="1"/>
        <v>13</v>
      </c>
      <c r="I31" s="54">
        <v>25</v>
      </c>
      <c r="J31" s="54">
        <f t="shared" si="2"/>
        <v>25</v>
      </c>
      <c r="K31" s="91">
        <v>9</v>
      </c>
      <c r="L31" s="91">
        <f>K31</f>
        <v>9</v>
      </c>
      <c r="M31" s="54">
        <v>0</v>
      </c>
      <c r="N31" s="54">
        <v>15</v>
      </c>
      <c r="O31" s="54"/>
      <c r="P31" s="54"/>
      <c r="Q31" s="54"/>
      <c r="R31" s="54"/>
      <c r="S31" s="54"/>
      <c r="T31" s="54"/>
      <c r="U31" s="54"/>
      <c r="V31" s="106"/>
      <c r="W31" s="54">
        <f t="shared" si="3"/>
        <v>37</v>
      </c>
      <c r="X31" s="92" t="str">
        <f t="shared" si="4"/>
        <v>Yếu</v>
      </c>
      <c r="Y31" s="93">
        <f t="shared" si="5"/>
        <v>62</v>
      </c>
      <c r="Z31" s="92" t="str">
        <f t="shared" si="6"/>
        <v>TB</v>
      </c>
      <c r="AA31" s="55"/>
      <c r="AB31" s="97"/>
      <c r="AC31" s="97"/>
      <c r="AD31" s="97"/>
    </row>
    <row r="32" spans="1:30" s="111" customFormat="1" ht="18" customHeight="1">
      <c r="A32" s="103">
        <v>28</v>
      </c>
      <c r="B32" s="103" t="s">
        <v>145</v>
      </c>
      <c r="C32" s="104" t="s">
        <v>146</v>
      </c>
      <c r="D32" s="104" t="s">
        <v>55</v>
      </c>
      <c r="E32" s="90">
        <v>3</v>
      </c>
      <c r="F32" s="90">
        <f t="shared" si="0"/>
        <v>3</v>
      </c>
      <c r="G32" s="54" t="str">
        <f>VLOOKUP(B32,'[2]Sheet1'!$D$24:$U$67,18,0)</f>
        <v>0</v>
      </c>
      <c r="H32" s="106">
        <f t="shared" si="1"/>
        <v>3</v>
      </c>
      <c r="I32" s="54">
        <v>25</v>
      </c>
      <c r="J32" s="54">
        <f t="shared" si="2"/>
        <v>25</v>
      </c>
      <c r="K32" s="107">
        <v>0</v>
      </c>
      <c r="L32" s="91">
        <f>K32</f>
        <v>0</v>
      </c>
      <c r="M32" s="54">
        <v>0</v>
      </c>
      <c r="N32" s="54">
        <v>15</v>
      </c>
      <c r="O32" s="106"/>
      <c r="P32" s="106"/>
      <c r="Q32" s="106"/>
      <c r="R32" s="106"/>
      <c r="S32" s="106"/>
      <c r="T32" s="106"/>
      <c r="U32" s="106"/>
      <c r="V32" s="106">
        <v>-10</v>
      </c>
      <c r="W32" s="106">
        <f t="shared" si="3"/>
        <v>28</v>
      </c>
      <c r="X32" s="108" t="str">
        <f t="shared" si="4"/>
        <v>Kém</v>
      </c>
      <c r="Y32" s="109">
        <f t="shared" si="5"/>
        <v>33</v>
      </c>
      <c r="Z32" s="108" t="str">
        <f t="shared" si="6"/>
        <v>Kém</v>
      </c>
      <c r="AA32" s="110"/>
      <c r="AB32" s="112"/>
      <c r="AC32" s="112"/>
      <c r="AD32" s="112"/>
    </row>
    <row r="33" spans="1:30" s="56" customFormat="1" ht="18" customHeight="1">
      <c r="A33" s="87">
        <v>29</v>
      </c>
      <c r="B33" s="87" t="s">
        <v>147</v>
      </c>
      <c r="C33" s="89" t="s">
        <v>66</v>
      </c>
      <c r="D33" s="89" t="s">
        <v>148</v>
      </c>
      <c r="E33" s="90">
        <v>3</v>
      </c>
      <c r="F33" s="90">
        <f t="shared" si="0"/>
        <v>3</v>
      </c>
      <c r="G33" s="54" t="str">
        <f>VLOOKUP(B33,'[2]Sheet1'!$D$24:$U$67,18,0)</f>
        <v>0</v>
      </c>
      <c r="H33" s="54">
        <f t="shared" si="1"/>
        <v>3</v>
      </c>
      <c r="I33" s="54">
        <v>25</v>
      </c>
      <c r="J33" s="54">
        <f t="shared" si="2"/>
        <v>25</v>
      </c>
      <c r="K33" s="91">
        <v>8</v>
      </c>
      <c r="L33" s="91">
        <f>K33</f>
        <v>8</v>
      </c>
      <c r="M33" s="54">
        <v>0</v>
      </c>
      <c r="N33" s="54">
        <v>15</v>
      </c>
      <c r="O33" s="54"/>
      <c r="P33" s="54"/>
      <c r="Q33" s="54"/>
      <c r="R33" s="54"/>
      <c r="S33" s="54"/>
      <c r="T33" s="54"/>
      <c r="U33" s="54"/>
      <c r="V33" s="54"/>
      <c r="W33" s="54">
        <f t="shared" si="3"/>
        <v>36</v>
      </c>
      <c r="X33" s="92" t="str">
        <f t="shared" si="4"/>
        <v>Yếu</v>
      </c>
      <c r="Y33" s="93">
        <f t="shared" si="5"/>
        <v>51</v>
      </c>
      <c r="Z33" s="92" t="str">
        <f t="shared" si="6"/>
        <v>TB</v>
      </c>
      <c r="AA33" s="55"/>
      <c r="AB33" s="97"/>
      <c r="AC33" s="97"/>
      <c r="AD33" s="97"/>
    </row>
    <row r="34" spans="1:30" s="56" customFormat="1" ht="18" customHeight="1">
      <c r="A34" s="87">
        <v>30</v>
      </c>
      <c r="B34" s="87" t="s">
        <v>149</v>
      </c>
      <c r="C34" s="89" t="s">
        <v>150</v>
      </c>
      <c r="D34" s="89" t="s">
        <v>69</v>
      </c>
      <c r="E34" s="90">
        <v>3</v>
      </c>
      <c r="F34" s="90">
        <f t="shared" si="0"/>
        <v>3</v>
      </c>
      <c r="G34" s="54" t="str">
        <f>VLOOKUP(B34,'[2]Sheet1'!$D$24:$U$67,18,0)</f>
        <v>0</v>
      </c>
      <c r="H34" s="54">
        <f t="shared" si="1"/>
        <v>3</v>
      </c>
      <c r="I34" s="54">
        <v>25</v>
      </c>
      <c r="J34" s="54">
        <v>20</v>
      </c>
      <c r="K34" s="91">
        <v>8</v>
      </c>
      <c r="L34" s="91">
        <v>9</v>
      </c>
      <c r="M34" s="54">
        <v>0</v>
      </c>
      <c r="N34" s="54">
        <v>15</v>
      </c>
      <c r="O34" s="54"/>
      <c r="P34" s="54"/>
      <c r="Q34" s="54"/>
      <c r="R34" s="54"/>
      <c r="S34" s="54"/>
      <c r="T34" s="54"/>
      <c r="U34" s="54"/>
      <c r="V34" s="54">
        <v>-10</v>
      </c>
      <c r="W34" s="54">
        <f t="shared" si="3"/>
        <v>36</v>
      </c>
      <c r="X34" s="92" t="str">
        <f t="shared" si="4"/>
        <v>Yếu</v>
      </c>
      <c r="Y34" s="93">
        <f t="shared" si="5"/>
        <v>37</v>
      </c>
      <c r="Z34" s="92" t="str">
        <f t="shared" si="6"/>
        <v>Yếu</v>
      </c>
      <c r="AA34" s="55"/>
      <c r="AB34" s="97"/>
      <c r="AC34" s="97"/>
      <c r="AD34" s="97"/>
    </row>
    <row r="35" spans="1:30" s="56" customFormat="1" ht="18" customHeight="1">
      <c r="A35" s="87">
        <v>31</v>
      </c>
      <c r="B35" s="87" t="s">
        <v>151</v>
      </c>
      <c r="C35" s="89" t="s">
        <v>152</v>
      </c>
      <c r="D35" s="89" t="s">
        <v>59</v>
      </c>
      <c r="E35" s="90">
        <v>3</v>
      </c>
      <c r="F35" s="90">
        <f t="shared" si="0"/>
        <v>3</v>
      </c>
      <c r="G35" s="54" t="str">
        <f>VLOOKUP(B35,'[2]Sheet1'!$D$24:$U$67,18,0)</f>
        <v>0</v>
      </c>
      <c r="H35" s="54">
        <f t="shared" si="1"/>
        <v>3</v>
      </c>
      <c r="I35" s="54">
        <v>25</v>
      </c>
      <c r="J35" s="54">
        <f t="shared" si="2"/>
        <v>25</v>
      </c>
      <c r="K35" s="91">
        <v>8</v>
      </c>
      <c r="L35" s="91">
        <v>18</v>
      </c>
      <c r="M35" s="54">
        <v>0</v>
      </c>
      <c r="N35" s="54">
        <v>15</v>
      </c>
      <c r="O35" s="54"/>
      <c r="P35" s="54"/>
      <c r="Q35" s="54"/>
      <c r="R35" s="54">
        <v>10</v>
      </c>
      <c r="S35" s="54"/>
      <c r="T35" s="54"/>
      <c r="U35" s="54">
        <v>5</v>
      </c>
      <c r="V35" s="54"/>
      <c r="W35" s="54">
        <f t="shared" si="3"/>
        <v>36</v>
      </c>
      <c r="X35" s="92" t="str">
        <f t="shared" si="4"/>
        <v>Yếu</v>
      </c>
      <c r="Y35" s="93">
        <f t="shared" si="5"/>
        <v>76</v>
      </c>
      <c r="Z35" s="92" t="str">
        <f t="shared" si="6"/>
        <v>Khá</v>
      </c>
      <c r="AA35" s="55" t="s">
        <v>187</v>
      </c>
      <c r="AB35" s="97"/>
      <c r="AC35" s="97"/>
      <c r="AD35" s="97"/>
    </row>
    <row r="36" spans="1:30" s="56" customFormat="1" ht="18" customHeight="1">
      <c r="A36" s="87">
        <v>32</v>
      </c>
      <c r="B36" s="87" t="s">
        <v>153</v>
      </c>
      <c r="C36" s="89" t="s">
        <v>154</v>
      </c>
      <c r="D36" s="89" t="s">
        <v>60</v>
      </c>
      <c r="E36" s="90">
        <v>3</v>
      </c>
      <c r="F36" s="90">
        <f t="shared" si="0"/>
        <v>3</v>
      </c>
      <c r="G36" s="54" t="str">
        <f>VLOOKUP(B36,'[2]Sheet1'!$D$24:$U$67,18,0)</f>
        <v>8</v>
      </c>
      <c r="H36" s="54">
        <f aca="true" t="shared" si="7" ref="H36:H48">F36+G36</f>
        <v>11</v>
      </c>
      <c r="I36" s="54">
        <v>25</v>
      </c>
      <c r="J36" s="54">
        <v>20</v>
      </c>
      <c r="K36" s="91">
        <v>6</v>
      </c>
      <c r="L36" s="91">
        <f>K36</f>
        <v>6</v>
      </c>
      <c r="M36" s="54">
        <v>0</v>
      </c>
      <c r="N36" s="54">
        <v>15</v>
      </c>
      <c r="O36" s="54"/>
      <c r="P36" s="54"/>
      <c r="Q36" s="54"/>
      <c r="R36" s="54"/>
      <c r="S36" s="54"/>
      <c r="T36" s="54"/>
      <c r="U36" s="54"/>
      <c r="V36" s="54"/>
      <c r="W36" s="54">
        <f aca="true" t="shared" si="8" ref="W36:W48">E36+I36+K36+M36+O36</f>
        <v>34</v>
      </c>
      <c r="X36" s="92" t="str">
        <f aca="true" t="shared" si="9" ref="X36:X48">IF(W36&lt;35,"Kém",IF(W36&lt;50,"Yếu",IF(W36&lt;65,"TB",IF(W36&lt;80,"Khá",IF(W36&lt;90,"Tốt","XS")))))</f>
        <v>Kém</v>
      </c>
      <c r="Y36" s="93">
        <f aca="true" t="shared" si="10" ref="Y36:Y48">ROUND((H36+J36+L36+N36+R36+S36+T36+U36+V36),0)</f>
        <v>52</v>
      </c>
      <c r="Z36" s="92" t="str">
        <f aca="true" t="shared" si="11" ref="Z36:Z48">IF(Y36&lt;35,"Kém",IF(Y36&lt;50,"Yếu",IF(Y36&lt;65,"TB",IF(Y36&lt;80,"Khá",IF(Y36&lt;90,"Tốt","XS")))))</f>
        <v>TB</v>
      </c>
      <c r="AA36" s="55"/>
      <c r="AB36" s="99"/>
      <c r="AC36" s="99"/>
      <c r="AD36" s="99"/>
    </row>
    <row r="37" spans="1:30" s="56" customFormat="1" ht="18" customHeight="1">
      <c r="A37" s="87">
        <v>33</v>
      </c>
      <c r="B37" s="87" t="s">
        <v>155</v>
      </c>
      <c r="C37" s="89" t="s">
        <v>156</v>
      </c>
      <c r="D37" s="89" t="s">
        <v>60</v>
      </c>
      <c r="E37" s="90">
        <v>3</v>
      </c>
      <c r="F37" s="90">
        <f t="shared" si="0"/>
        <v>3</v>
      </c>
      <c r="G37" s="54" t="str">
        <f>VLOOKUP(B37,'[2]Sheet1'!$D$24:$U$67,18,0)</f>
        <v>14</v>
      </c>
      <c r="H37" s="54">
        <f t="shared" si="7"/>
        <v>17</v>
      </c>
      <c r="I37" s="54">
        <v>25</v>
      </c>
      <c r="J37" s="54">
        <f t="shared" si="2"/>
        <v>25</v>
      </c>
      <c r="K37" s="91">
        <v>8</v>
      </c>
      <c r="L37" s="91">
        <v>13</v>
      </c>
      <c r="M37" s="54">
        <v>0</v>
      </c>
      <c r="N37" s="54">
        <v>15</v>
      </c>
      <c r="O37" s="54"/>
      <c r="P37" s="54"/>
      <c r="Q37" s="54"/>
      <c r="R37" s="54">
        <v>10</v>
      </c>
      <c r="S37" s="54"/>
      <c r="T37" s="54"/>
      <c r="U37" s="54"/>
      <c r="V37" s="54"/>
      <c r="W37" s="54">
        <f t="shared" si="8"/>
        <v>36</v>
      </c>
      <c r="X37" s="92" t="str">
        <f t="shared" si="9"/>
        <v>Yếu</v>
      </c>
      <c r="Y37" s="93">
        <f t="shared" si="10"/>
        <v>80</v>
      </c>
      <c r="Z37" s="92" t="str">
        <f t="shared" si="11"/>
        <v>Tốt</v>
      </c>
      <c r="AA37" s="55" t="s">
        <v>188</v>
      </c>
      <c r="AB37" s="99"/>
      <c r="AC37" s="99"/>
      <c r="AD37" s="99"/>
    </row>
    <row r="38" spans="1:30" s="56" customFormat="1" ht="18" customHeight="1">
      <c r="A38" s="87">
        <v>34</v>
      </c>
      <c r="B38" s="87" t="s">
        <v>157</v>
      </c>
      <c r="C38" s="89" t="s">
        <v>158</v>
      </c>
      <c r="D38" s="89" t="s">
        <v>159</v>
      </c>
      <c r="E38" s="90">
        <v>3</v>
      </c>
      <c r="F38" s="90">
        <f t="shared" si="0"/>
        <v>3</v>
      </c>
      <c r="G38" s="54" t="str">
        <f>VLOOKUP(B38,'[2]Sheet1'!$D$24:$U$67,18,0)</f>
        <v>0</v>
      </c>
      <c r="H38" s="54">
        <f t="shared" si="7"/>
        <v>3</v>
      </c>
      <c r="I38" s="54">
        <v>25</v>
      </c>
      <c r="J38" s="54">
        <f t="shared" si="2"/>
        <v>25</v>
      </c>
      <c r="K38" s="91">
        <v>6</v>
      </c>
      <c r="L38" s="91">
        <v>12</v>
      </c>
      <c r="M38" s="54">
        <v>0</v>
      </c>
      <c r="N38" s="54">
        <v>15</v>
      </c>
      <c r="O38" s="54"/>
      <c r="P38" s="54"/>
      <c r="Q38" s="54"/>
      <c r="R38" s="54"/>
      <c r="S38" s="54"/>
      <c r="T38" s="54"/>
      <c r="U38" s="54">
        <v>5</v>
      </c>
      <c r="V38" s="54">
        <v>-10</v>
      </c>
      <c r="W38" s="54">
        <f t="shared" si="8"/>
        <v>34</v>
      </c>
      <c r="X38" s="92" t="str">
        <f t="shared" si="9"/>
        <v>Kém</v>
      </c>
      <c r="Y38" s="93">
        <f t="shared" si="10"/>
        <v>50</v>
      </c>
      <c r="Z38" s="92" t="str">
        <f t="shared" si="11"/>
        <v>TB</v>
      </c>
      <c r="AA38" s="55"/>
      <c r="AB38" s="99"/>
      <c r="AC38" s="99"/>
      <c r="AD38" s="99"/>
    </row>
    <row r="39" spans="1:30" s="56" customFormat="1" ht="18" customHeight="1">
      <c r="A39" s="87">
        <v>35</v>
      </c>
      <c r="B39" s="87" t="s">
        <v>160</v>
      </c>
      <c r="C39" s="89" t="s">
        <v>161</v>
      </c>
      <c r="D39" s="89" t="s">
        <v>162</v>
      </c>
      <c r="E39" s="90">
        <v>3</v>
      </c>
      <c r="F39" s="90">
        <f t="shared" si="0"/>
        <v>3</v>
      </c>
      <c r="G39" s="54" t="str">
        <f>VLOOKUP(B39,'[2]Sheet1'!$D$24:$U$67,18,0)</f>
        <v>10</v>
      </c>
      <c r="H39" s="54">
        <f t="shared" si="7"/>
        <v>13</v>
      </c>
      <c r="I39" s="54">
        <v>25</v>
      </c>
      <c r="J39" s="54">
        <f t="shared" si="2"/>
        <v>25</v>
      </c>
      <c r="K39" s="91">
        <v>6</v>
      </c>
      <c r="L39" s="91">
        <v>14</v>
      </c>
      <c r="M39" s="54">
        <v>0</v>
      </c>
      <c r="N39" s="54">
        <v>15</v>
      </c>
      <c r="O39" s="54"/>
      <c r="P39" s="54"/>
      <c r="Q39" s="54"/>
      <c r="R39" s="54"/>
      <c r="S39" s="54"/>
      <c r="T39" s="54"/>
      <c r="U39" s="54"/>
      <c r="V39" s="54"/>
      <c r="W39" s="54">
        <f t="shared" si="8"/>
        <v>34</v>
      </c>
      <c r="X39" s="92" t="str">
        <f t="shared" si="9"/>
        <v>Kém</v>
      </c>
      <c r="Y39" s="93">
        <f t="shared" si="10"/>
        <v>67</v>
      </c>
      <c r="Z39" s="92" t="str">
        <f t="shared" si="11"/>
        <v>Khá</v>
      </c>
      <c r="AA39" s="55"/>
      <c r="AB39" s="99"/>
      <c r="AC39" s="99"/>
      <c r="AD39" s="99"/>
    </row>
    <row r="40" spans="1:30" s="56" customFormat="1" ht="18" customHeight="1">
      <c r="A40" s="87">
        <v>36</v>
      </c>
      <c r="B40" s="87" t="s">
        <v>163</v>
      </c>
      <c r="C40" s="89" t="s">
        <v>68</v>
      </c>
      <c r="D40" s="89" t="s">
        <v>69</v>
      </c>
      <c r="E40" s="90">
        <v>3</v>
      </c>
      <c r="F40" s="90">
        <f t="shared" si="0"/>
        <v>3</v>
      </c>
      <c r="G40" s="54" t="str">
        <f>VLOOKUP(B40,'[2]Sheet1'!$D$24:$U$67,18,0)</f>
        <v>0</v>
      </c>
      <c r="H40" s="54">
        <f t="shared" si="7"/>
        <v>3</v>
      </c>
      <c r="I40" s="54">
        <v>25</v>
      </c>
      <c r="J40" s="54">
        <v>20</v>
      </c>
      <c r="K40" s="91">
        <v>10</v>
      </c>
      <c r="L40" s="91">
        <f>K40</f>
        <v>10</v>
      </c>
      <c r="M40" s="54">
        <v>0</v>
      </c>
      <c r="N40" s="54">
        <v>15</v>
      </c>
      <c r="O40" s="54"/>
      <c r="P40" s="54"/>
      <c r="Q40" s="54"/>
      <c r="R40" s="54"/>
      <c r="S40" s="54"/>
      <c r="T40" s="54"/>
      <c r="U40" s="54"/>
      <c r="V40" s="54">
        <v>-10</v>
      </c>
      <c r="W40" s="54">
        <f t="shared" si="8"/>
        <v>38</v>
      </c>
      <c r="X40" s="92" t="str">
        <f t="shared" si="9"/>
        <v>Yếu</v>
      </c>
      <c r="Y40" s="93">
        <f t="shared" si="10"/>
        <v>38</v>
      </c>
      <c r="Z40" s="92" t="str">
        <f t="shared" si="11"/>
        <v>Yếu</v>
      </c>
      <c r="AA40" s="55"/>
      <c r="AB40" s="99"/>
      <c r="AC40" s="99"/>
      <c r="AD40" s="99"/>
    </row>
    <row r="41" spans="1:30" s="56" customFormat="1" ht="18" customHeight="1">
      <c r="A41" s="87">
        <v>37</v>
      </c>
      <c r="B41" s="87" t="s">
        <v>164</v>
      </c>
      <c r="C41" s="89" t="s">
        <v>165</v>
      </c>
      <c r="D41" s="89" t="s">
        <v>64</v>
      </c>
      <c r="E41" s="90">
        <v>3</v>
      </c>
      <c r="F41" s="90">
        <f t="shared" si="0"/>
        <v>3</v>
      </c>
      <c r="G41" s="54" t="str">
        <f>VLOOKUP(B41,'[2]Sheet1'!$D$24:$U$67,18,0)</f>
        <v>0</v>
      </c>
      <c r="H41" s="54">
        <f t="shared" si="7"/>
        <v>3</v>
      </c>
      <c r="I41" s="54">
        <v>25</v>
      </c>
      <c r="J41" s="54">
        <f t="shared" si="2"/>
        <v>25</v>
      </c>
      <c r="K41" s="91">
        <v>6</v>
      </c>
      <c r="L41" s="91">
        <f>K41</f>
        <v>6</v>
      </c>
      <c r="M41" s="54">
        <v>0</v>
      </c>
      <c r="N41" s="54">
        <v>15</v>
      </c>
      <c r="O41" s="54"/>
      <c r="P41" s="54"/>
      <c r="Q41" s="54"/>
      <c r="R41" s="54"/>
      <c r="S41" s="54"/>
      <c r="T41" s="54"/>
      <c r="U41" s="54"/>
      <c r="V41" s="54">
        <v>-10</v>
      </c>
      <c r="W41" s="54">
        <f t="shared" si="8"/>
        <v>34</v>
      </c>
      <c r="X41" s="92" t="str">
        <f t="shared" si="9"/>
        <v>Kém</v>
      </c>
      <c r="Y41" s="93">
        <f t="shared" si="10"/>
        <v>39</v>
      </c>
      <c r="Z41" s="92" t="str">
        <f t="shared" si="11"/>
        <v>Yếu</v>
      </c>
      <c r="AA41" s="55"/>
      <c r="AB41" s="99"/>
      <c r="AC41" s="99"/>
      <c r="AD41" s="99"/>
    </row>
    <row r="42" spans="1:30" s="56" customFormat="1" ht="18" customHeight="1">
      <c r="A42" s="87">
        <v>38</v>
      </c>
      <c r="B42" s="87" t="s">
        <v>166</v>
      </c>
      <c r="C42" s="89" t="s">
        <v>167</v>
      </c>
      <c r="D42" s="89" t="s">
        <v>67</v>
      </c>
      <c r="E42" s="90">
        <v>3</v>
      </c>
      <c r="F42" s="90">
        <f t="shared" si="0"/>
        <v>3</v>
      </c>
      <c r="G42" s="54" t="str">
        <f>VLOOKUP(B42,'[2]Sheet1'!$D$24:$U$67,18,0)</f>
        <v>8</v>
      </c>
      <c r="H42" s="54">
        <f t="shared" si="7"/>
        <v>11</v>
      </c>
      <c r="I42" s="54">
        <v>25</v>
      </c>
      <c r="J42" s="54">
        <v>20</v>
      </c>
      <c r="K42" s="91">
        <v>10</v>
      </c>
      <c r="L42" s="91">
        <f>K42</f>
        <v>10</v>
      </c>
      <c r="M42" s="54">
        <v>0</v>
      </c>
      <c r="N42" s="54">
        <v>15</v>
      </c>
      <c r="O42" s="54"/>
      <c r="P42" s="54"/>
      <c r="Q42" s="54"/>
      <c r="R42" s="54">
        <v>5</v>
      </c>
      <c r="S42" s="54"/>
      <c r="T42" s="54"/>
      <c r="U42" s="54"/>
      <c r="V42" s="54"/>
      <c r="W42" s="54">
        <f t="shared" si="8"/>
        <v>38</v>
      </c>
      <c r="X42" s="92" t="str">
        <f t="shared" si="9"/>
        <v>Yếu</v>
      </c>
      <c r="Y42" s="93">
        <f t="shared" si="10"/>
        <v>61</v>
      </c>
      <c r="Z42" s="92" t="str">
        <f t="shared" si="11"/>
        <v>TB</v>
      </c>
      <c r="AA42" s="55" t="s">
        <v>400</v>
      </c>
      <c r="AB42" s="99"/>
      <c r="AC42" s="99"/>
      <c r="AD42" s="99"/>
    </row>
    <row r="43" spans="1:30" s="56" customFormat="1" ht="18" customHeight="1">
      <c r="A43" s="87">
        <v>39</v>
      </c>
      <c r="B43" s="87" t="s">
        <v>168</v>
      </c>
      <c r="C43" s="89" t="s">
        <v>169</v>
      </c>
      <c r="D43" s="89" t="s">
        <v>121</v>
      </c>
      <c r="E43" s="90">
        <v>3</v>
      </c>
      <c r="F43" s="90">
        <f t="shared" si="0"/>
        <v>3</v>
      </c>
      <c r="G43" s="54" t="str">
        <f>VLOOKUP(B43,'[2]Sheet1'!$D$24:$U$67,18,0)</f>
        <v>0</v>
      </c>
      <c r="H43" s="54">
        <f t="shared" si="7"/>
        <v>3</v>
      </c>
      <c r="I43" s="54">
        <v>25</v>
      </c>
      <c r="J43" s="54">
        <f t="shared" si="2"/>
        <v>25</v>
      </c>
      <c r="K43" s="91">
        <v>8</v>
      </c>
      <c r="L43" s="91">
        <f>K43</f>
        <v>8</v>
      </c>
      <c r="M43" s="54">
        <v>0</v>
      </c>
      <c r="N43" s="54">
        <v>15</v>
      </c>
      <c r="O43" s="54"/>
      <c r="P43" s="54"/>
      <c r="Q43" s="54"/>
      <c r="R43" s="54"/>
      <c r="S43" s="54"/>
      <c r="T43" s="54"/>
      <c r="U43" s="54"/>
      <c r="V43" s="54"/>
      <c r="W43" s="54">
        <f t="shared" si="8"/>
        <v>36</v>
      </c>
      <c r="X43" s="92" t="str">
        <f t="shared" si="9"/>
        <v>Yếu</v>
      </c>
      <c r="Y43" s="93">
        <f t="shared" si="10"/>
        <v>51</v>
      </c>
      <c r="Z43" s="92" t="str">
        <f t="shared" si="11"/>
        <v>TB</v>
      </c>
      <c r="AA43" s="55"/>
      <c r="AB43" s="102"/>
      <c r="AC43" s="102"/>
      <c r="AD43" s="102"/>
    </row>
    <row r="44" spans="1:30" s="56" customFormat="1" ht="18" customHeight="1">
      <c r="A44" s="87">
        <v>40</v>
      </c>
      <c r="B44" s="87" t="s">
        <v>170</v>
      </c>
      <c r="C44" s="89" t="s">
        <v>171</v>
      </c>
      <c r="D44" s="89" t="s">
        <v>60</v>
      </c>
      <c r="E44" s="90">
        <v>3</v>
      </c>
      <c r="F44" s="90">
        <f t="shared" si="0"/>
        <v>3</v>
      </c>
      <c r="G44" s="54" t="str">
        <f>VLOOKUP(B44,'[2]Sheet1'!$D$24:$U$67,18,0)</f>
        <v>10</v>
      </c>
      <c r="H44" s="54">
        <f t="shared" si="7"/>
        <v>13</v>
      </c>
      <c r="I44" s="54">
        <v>25</v>
      </c>
      <c r="J44" s="54">
        <v>20</v>
      </c>
      <c r="K44" s="91">
        <v>16</v>
      </c>
      <c r="L44" s="91">
        <v>14</v>
      </c>
      <c r="M44" s="54">
        <v>0</v>
      </c>
      <c r="N44" s="54">
        <v>15</v>
      </c>
      <c r="O44" s="54"/>
      <c r="P44" s="54"/>
      <c r="Q44" s="54"/>
      <c r="R44" s="54"/>
      <c r="S44" s="54"/>
      <c r="T44" s="54"/>
      <c r="U44" s="54"/>
      <c r="V44" s="54"/>
      <c r="W44" s="54">
        <f t="shared" si="8"/>
        <v>44</v>
      </c>
      <c r="X44" s="92" t="str">
        <f t="shared" si="9"/>
        <v>Yếu</v>
      </c>
      <c r="Y44" s="93">
        <f t="shared" si="10"/>
        <v>62</v>
      </c>
      <c r="Z44" s="92" t="str">
        <f t="shared" si="11"/>
        <v>TB</v>
      </c>
      <c r="AA44" s="55"/>
      <c r="AB44" s="99"/>
      <c r="AC44" s="99"/>
      <c r="AD44" s="99"/>
    </row>
    <row r="45" spans="1:30" s="56" customFormat="1" ht="18" customHeight="1">
      <c r="A45" s="87">
        <v>41</v>
      </c>
      <c r="B45" s="87" t="s">
        <v>172</v>
      </c>
      <c r="C45" s="89" t="s">
        <v>173</v>
      </c>
      <c r="D45" s="89" t="s">
        <v>54</v>
      </c>
      <c r="E45" s="90">
        <v>3</v>
      </c>
      <c r="F45" s="90">
        <f t="shared" si="0"/>
        <v>3</v>
      </c>
      <c r="G45" s="54" t="str">
        <f>VLOOKUP(B45,'[2]Sheet1'!$D$24:$U$67,18,0)</f>
        <v>14</v>
      </c>
      <c r="H45" s="54">
        <f t="shared" si="7"/>
        <v>17</v>
      </c>
      <c r="I45" s="54">
        <v>25</v>
      </c>
      <c r="J45" s="54">
        <f t="shared" si="2"/>
        <v>25</v>
      </c>
      <c r="K45" s="91">
        <v>13</v>
      </c>
      <c r="L45" s="91">
        <f>K45</f>
        <v>13</v>
      </c>
      <c r="M45" s="54">
        <v>0</v>
      </c>
      <c r="N45" s="54">
        <v>15</v>
      </c>
      <c r="O45" s="54"/>
      <c r="P45" s="54"/>
      <c r="Q45" s="54"/>
      <c r="R45" s="54"/>
      <c r="S45" s="54"/>
      <c r="T45" s="54"/>
      <c r="U45" s="54"/>
      <c r="V45" s="54"/>
      <c r="W45" s="54">
        <f t="shared" si="8"/>
        <v>41</v>
      </c>
      <c r="X45" s="92" t="str">
        <f t="shared" si="9"/>
        <v>Yếu</v>
      </c>
      <c r="Y45" s="93">
        <f t="shared" si="10"/>
        <v>70</v>
      </c>
      <c r="Z45" s="92" t="str">
        <f t="shared" si="11"/>
        <v>Khá</v>
      </c>
      <c r="AA45" s="55"/>
      <c r="AB45" s="99"/>
      <c r="AC45" s="99"/>
      <c r="AD45" s="99"/>
    </row>
    <row r="46" spans="1:30" s="56" customFormat="1" ht="18" customHeight="1">
      <c r="A46" s="87">
        <v>42</v>
      </c>
      <c r="B46" s="87" t="s">
        <v>174</v>
      </c>
      <c r="C46" s="89" t="s">
        <v>175</v>
      </c>
      <c r="D46" s="89" t="s">
        <v>176</v>
      </c>
      <c r="E46" s="90">
        <v>3</v>
      </c>
      <c r="F46" s="90">
        <f t="shared" si="0"/>
        <v>3</v>
      </c>
      <c r="G46" s="54" t="str">
        <f>VLOOKUP(B46,'[2]Sheet1'!$D$24:$U$67,18,0)</f>
        <v>8</v>
      </c>
      <c r="H46" s="54">
        <f t="shared" si="7"/>
        <v>11</v>
      </c>
      <c r="I46" s="54">
        <v>25</v>
      </c>
      <c r="J46" s="54">
        <v>20</v>
      </c>
      <c r="K46" s="91">
        <v>6</v>
      </c>
      <c r="L46" s="91">
        <f>K46</f>
        <v>6</v>
      </c>
      <c r="M46" s="54">
        <v>0</v>
      </c>
      <c r="N46" s="54">
        <v>15</v>
      </c>
      <c r="O46" s="54"/>
      <c r="P46" s="54"/>
      <c r="Q46" s="54"/>
      <c r="R46" s="54"/>
      <c r="S46" s="54"/>
      <c r="T46" s="54"/>
      <c r="U46" s="54"/>
      <c r="V46" s="54"/>
      <c r="W46" s="54">
        <f t="shared" si="8"/>
        <v>34</v>
      </c>
      <c r="X46" s="92" t="str">
        <f t="shared" si="9"/>
        <v>Kém</v>
      </c>
      <c r="Y46" s="93">
        <f t="shared" si="10"/>
        <v>52</v>
      </c>
      <c r="Z46" s="92" t="str">
        <f t="shared" si="11"/>
        <v>TB</v>
      </c>
      <c r="AA46" s="55"/>
      <c r="AB46" s="99"/>
      <c r="AC46" s="99"/>
      <c r="AD46" s="99"/>
    </row>
    <row r="47" spans="1:30" s="56" customFormat="1" ht="18" customHeight="1">
      <c r="A47" s="87">
        <v>43</v>
      </c>
      <c r="B47" s="87" t="s">
        <v>177</v>
      </c>
      <c r="C47" s="89" t="s">
        <v>70</v>
      </c>
      <c r="D47" s="89" t="s">
        <v>178</v>
      </c>
      <c r="E47" s="90">
        <v>3</v>
      </c>
      <c r="F47" s="90">
        <f t="shared" si="0"/>
        <v>3</v>
      </c>
      <c r="G47" s="54" t="str">
        <f>VLOOKUP(B47,'[2]Sheet1'!$D$24:$U$67,18,0)</f>
        <v>8</v>
      </c>
      <c r="H47" s="54">
        <f t="shared" si="7"/>
        <v>11</v>
      </c>
      <c r="I47" s="54">
        <v>25</v>
      </c>
      <c r="J47" s="54">
        <f t="shared" si="2"/>
        <v>25</v>
      </c>
      <c r="K47" s="91">
        <v>6</v>
      </c>
      <c r="L47" s="91">
        <f>K47</f>
        <v>6</v>
      </c>
      <c r="M47" s="54">
        <v>0</v>
      </c>
      <c r="N47" s="54">
        <v>15</v>
      </c>
      <c r="O47" s="54"/>
      <c r="P47" s="54"/>
      <c r="Q47" s="54"/>
      <c r="R47" s="54"/>
      <c r="S47" s="54"/>
      <c r="T47" s="54"/>
      <c r="U47" s="54"/>
      <c r="V47" s="54"/>
      <c r="W47" s="54">
        <f t="shared" si="8"/>
        <v>34</v>
      </c>
      <c r="X47" s="92" t="str">
        <f t="shared" si="9"/>
        <v>Kém</v>
      </c>
      <c r="Y47" s="93">
        <f t="shared" si="10"/>
        <v>57</v>
      </c>
      <c r="Z47" s="92" t="str">
        <f t="shared" si="11"/>
        <v>TB</v>
      </c>
      <c r="AA47" s="55"/>
      <c r="AB47" s="99"/>
      <c r="AC47" s="99"/>
      <c r="AD47" s="99"/>
    </row>
    <row r="48" spans="1:30" s="56" customFormat="1" ht="18" customHeight="1">
      <c r="A48" s="87">
        <v>44</v>
      </c>
      <c r="B48" s="87" t="s">
        <v>184</v>
      </c>
      <c r="C48" s="89" t="s">
        <v>181</v>
      </c>
      <c r="D48" s="89" t="s">
        <v>144</v>
      </c>
      <c r="E48" s="90">
        <v>3</v>
      </c>
      <c r="F48" s="90">
        <f t="shared" si="0"/>
        <v>3</v>
      </c>
      <c r="G48" s="54" t="str">
        <f>VLOOKUP(B48,'[2]Sheet1'!$D$24:$U$67,18,0)</f>
        <v>8</v>
      </c>
      <c r="H48" s="54">
        <f t="shared" si="7"/>
        <v>11</v>
      </c>
      <c r="I48" s="54">
        <v>25</v>
      </c>
      <c r="J48" s="54">
        <f t="shared" si="2"/>
        <v>25</v>
      </c>
      <c r="K48" s="91">
        <v>6</v>
      </c>
      <c r="L48" s="91">
        <v>7</v>
      </c>
      <c r="M48" s="54">
        <v>0</v>
      </c>
      <c r="N48" s="54">
        <v>15</v>
      </c>
      <c r="O48" s="54"/>
      <c r="P48" s="54"/>
      <c r="Q48" s="54"/>
      <c r="R48" s="54"/>
      <c r="S48" s="54"/>
      <c r="T48" s="54"/>
      <c r="U48" s="54"/>
      <c r="V48" s="54"/>
      <c r="W48" s="54">
        <f t="shared" si="8"/>
        <v>34</v>
      </c>
      <c r="X48" s="92" t="str">
        <f t="shared" si="9"/>
        <v>Kém</v>
      </c>
      <c r="Y48" s="93">
        <f t="shared" si="10"/>
        <v>58</v>
      </c>
      <c r="Z48" s="92" t="str">
        <f t="shared" si="11"/>
        <v>TB</v>
      </c>
      <c r="AA48" s="55"/>
      <c r="AB48" s="99"/>
      <c r="AC48" s="99"/>
      <c r="AD48" s="99"/>
    </row>
    <row r="49" spans="1:30" s="56" customFormat="1" ht="18" customHeight="1" hidden="1">
      <c r="A49" s="87">
        <v>45</v>
      </c>
      <c r="B49" s="87"/>
      <c r="C49" s="89"/>
      <c r="D49" s="89"/>
      <c r="E49" s="90"/>
      <c r="F49" s="90">
        <f t="shared" si="0"/>
        <v>0</v>
      </c>
      <c r="G49" s="106"/>
      <c r="H49" s="54">
        <f>F49+G49</f>
        <v>0</v>
      </c>
      <c r="I49" s="54"/>
      <c r="J49" s="54">
        <f t="shared" si="2"/>
        <v>0</v>
      </c>
      <c r="K49" s="91"/>
      <c r="L49" s="91">
        <f>K49</f>
        <v>0</v>
      </c>
      <c r="M49" s="54">
        <v>0</v>
      </c>
      <c r="N49" s="54">
        <f>M49</f>
        <v>0</v>
      </c>
      <c r="O49" s="54"/>
      <c r="P49" s="54"/>
      <c r="Q49" s="54"/>
      <c r="R49" s="54"/>
      <c r="S49" s="54"/>
      <c r="T49" s="54"/>
      <c r="U49" s="54"/>
      <c r="V49" s="54"/>
      <c r="W49" s="54">
        <f>E49+I49+K49+M49+O49</f>
        <v>0</v>
      </c>
      <c r="X49" s="92" t="str">
        <f>IF(W49&lt;35,"Kém",IF(W49&lt;50,"Yếu",IF(W49&lt;65,"TB",IF(W49&lt;80,"Khá",IF(W49&lt;90,"Tốt","XS")))))</f>
        <v>Kém</v>
      </c>
      <c r="Y49" s="93">
        <f>ROUND((H49+J49+L49+N49+R49+S49+T49+U49+V49),0)</f>
        <v>0</v>
      </c>
      <c r="Z49" s="92" t="str">
        <f>IF(Y49&lt;35,"Kém",IF(Y49&lt;50,"Yếu",IF(Y49&lt;65,"TB",IF(Y49&lt;80,"Khá",IF(Y49&lt;90,"Tốt","XS")))))</f>
        <v>Kém</v>
      </c>
      <c r="AA49" s="55"/>
      <c r="AB49" s="102"/>
      <c r="AC49" s="102"/>
      <c r="AD49" s="102"/>
    </row>
    <row r="50" spans="1:27" s="56" customFormat="1" ht="18" customHeight="1">
      <c r="A50" s="66"/>
      <c r="B50" s="66"/>
      <c r="C50" s="67"/>
      <c r="D50" s="67"/>
      <c r="E50" s="70"/>
      <c r="F50" s="70"/>
      <c r="G50" s="86"/>
      <c r="H50" s="86"/>
      <c r="I50" s="86"/>
      <c r="J50" s="78"/>
      <c r="K50" s="78"/>
      <c r="L50" s="80"/>
      <c r="M50" s="64"/>
      <c r="N50" s="68"/>
      <c r="O50" s="69"/>
      <c r="P50" s="69"/>
      <c r="Q50" s="69"/>
      <c r="R50" s="69"/>
      <c r="S50" s="69"/>
      <c r="T50" s="69"/>
      <c r="U50" s="134" t="s">
        <v>46</v>
      </c>
      <c r="V50" s="134"/>
      <c r="W50" s="134"/>
      <c r="X50" s="134"/>
      <c r="Y50" s="134"/>
      <c r="Z50" s="134"/>
      <c r="AA50" s="134"/>
    </row>
    <row r="51" spans="1:35" s="24" customFormat="1" ht="18.75" customHeight="1">
      <c r="A51" s="2"/>
      <c r="B51" s="31" t="s">
        <v>42</v>
      </c>
      <c r="C51" s="18"/>
      <c r="D51" s="32"/>
      <c r="E51" s="71" t="s">
        <v>16</v>
      </c>
      <c r="F51" s="72" t="str">
        <f>E51</f>
        <v>BẢNG TỔNG HỢP</v>
      </c>
      <c r="G51" s="73"/>
      <c r="H51" s="74"/>
      <c r="I51" s="94"/>
      <c r="J51" s="74"/>
      <c r="K51" s="74"/>
      <c r="L51" s="81"/>
      <c r="M51" s="68"/>
      <c r="N51" s="30"/>
      <c r="O51" s="3"/>
      <c r="P51" s="3"/>
      <c r="Q51" s="3"/>
      <c r="R51" s="5"/>
      <c r="S51" s="5"/>
      <c r="T51" s="5"/>
      <c r="U51" s="75"/>
      <c r="V51" s="75"/>
      <c r="W51" s="2"/>
      <c r="X51" s="76"/>
      <c r="Y51" s="63" t="s">
        <v>47</v>
      </c>
      <c r="Z51" s="77"/>
      <c r="AA51" s="33"/>
      <c r="AB51" s="2"/>
      <c r="AC51" s="33"/>
      <c r="AD51" s="34"/>
      <c r="AE51" s="34"/>
      <c r="AF51" s="35"/>
      <c r="AG51" s="35"/>
      <c r="AH51" s="35"/>
      <c r="AI51" s="35"/>
    </row>
    <row r="52" spans="1:35" s="24" customFormat="1" ht="18.75" customHeight="1">
      <c r="A52" s="19"/>
      <c r="D52" s="23" t="s">
        <v>36</v>
      </c>
      <c r="E52" s="36" t="s">
        <v>33</v>
      </c>
      <c r="F52" s="20" t="s">
        <v>17</v>
      </c>
      <c r="G52" s="60" t="s">
        <v>10</v>
      </c>
      <c r="H52" s="21" t="s">
        <v>11</v>
      </c>
      <c r="I52" s="21" t="s">
        <v>3</v>
      </c>
      <c r="J52" s="21" t="s">
        <v>12</v>
      </c>
      <c r="K52" s="21" t="s">
        <v>13</v>
      </c>
      <c r="L52" s="82" t="s">
        <v>40</v>
      </c>
      <c r="M52" s="65"/>
      <c r="AA52" s="58"/>
      <c r="AB52" s="22"/>
      <c r="AC52" s="37"/>
      <c r="AD52" s="38"/>
      <c r="AE52" s="39"/>
      <c r="AF52" s="35"/>
      <c r="AG52" s="35"/>
      <c r="AH52" s="35"/>
      <c r="AI52" s="35"/>
    </row>
    <row r="53" spans="1:35" s="24" customFormat="1" ht="18.75" customHeight="1">
      <c r="A53" s="19"/>
      <c r="C53" s="40"/>
      <c r="D53" s="23" t="s">
        <v>35</v>
      </c>
      <c r="E53" s="41">
        <f>COUNTIF($Z$5:$Z$48,"XS")</f>
        <v>1</v>
      </c>
      <c r="F53" s="41">
        <f>COUNTIF($Z$5:$Z$48,"Tốt")</f>
        <v>2</v>
      </c>
      <c r="G53" s="61">
        <f>COUNTIF($Z$5:$Z$48,"Khá")</f>
        <v>14</v>
      </c>
      <c r="H53" s="41">
        <f>COUNTIF($Z$5:$Z$48,"TBK")</f>
        <v>0</v>
      </c>
      <c r="I53" s="41">
        <f>COUNTIF($Z$5:$Z$48,"TB")</f>
        <v>16</v>
      </c>
      <c r="J53" s="41">
        <f>COUNTIF($Z$5:$Z$48,"Yếu")</f>
        <v>7</v>
      </c>
      <c r="K53" s="41">
        <f>COUNTIF($Z$5:$Z$48,"Kém")</f>
        <v>4</v>
      </c>
      <c r="L53" s="83">
        <f>E53+F53+G53+H53+I53+J53+K53</f>
        <v>44</v>
      </c>
      <c r="M53" s="65"/>
      <c r="N53" s="42"/>
      <c r="O53" s="43"/>
      <c r="P53" s="43"/>
      <c r="Q53" s="43"/>
      <c r="X53" s="44"/>
      <c r="Z53" s="40"/>
      <c r="AA53" s="58"/>
      <c r="AB53" s="45"/>
      <c r="AC53" s="37"/>
      <c r="AD53" s="38"/>
      <c r="AE53" s="39"/>
      <c r="AF53" s="35"/>
      <c r="AG53" s="35"/>
      <c r="AH53" s="35"/>
      <c r="AI53" s="35"/>
    </row>
    <row r="54" spans="1:35" ht="18.75" customHeight="1">
      <c r="A54" s="135" t="s">
        <v>189</v>
      </c>
      <c r="B54" s="135"/>
      <c r="C54" s="46"/>
      <c r="D54" s="47" t="s">
        <v>34</v>
      </c>
      <c r="E54" s="48">
        <f>E53/43%</f>
        <v>2.3255813953488373</v>
      </c>
      <c r="F54" s="48">
        <f aca="true" t="shared" si="12" ref="F54:K54">F53/43%</f>
        <v>4.651162790697675</v>
      </c>
      <c r="G54" s="48">
        <f t="shared" si="12"/>
        <v>32.55813953488372</v>
      </c>
      <c r="H54" s="48">
        <f t="shared" si="12"/>
        <v>0</v>
      </c>
      <c r="I54" s="48">
        <f t="shared" si="12"/>
        <v>37.2093023255814</v>
      </c>
      <c r="J54" s="48">
        <f t="shared" si="12"/>
        <v>16.27906976744186</v>
      </c>
      <c r="K54" s="48">
        <f t="shared" si="12"/>
        <v>9.30232558139535</v>
      </c>
      <c r="L54" s="84">
        <f>E54+F54+G54+H54+I54+J54+K54</f>
        <v>102.32558139534883</v>
      </c>
      <c r="M54" s="65"/>
      <c r="N54" s="42"/>
      <c r="O54" s="43"/>
      <c r="P54" s="43"/>
      <c r="Q54" s="43"/>
      <c r="R54" s="24"/>
      <c r="S54" s="24"/>
      <c r="T54" s="24"/>
      <c r="U54" s="24"/>
      <c r="V54" s="24"/>
      <c r="W54" s="24"/>
      <c r="X54" s="135" t="s">
        <v>48</v>
      </c>
      <c r="Y54" s="135"/>
      <c r="Z54" s="135"/>
      <c r="AA54" s="58"/>
      <c r="AB54" s="38"/>
      <c r="AC54" s="27"/>
      <c r="AD54" s="28"/>
      <c r="AE54" s="29"/>
      <c r="AF54" s="30"/>
      <c r="AG54" s="30"/>
      <c r="AH54" s="30"/>
      <c r="AI54" s="30"/>
    </row>
    <row r="55" ht="21" customHeight="1"/>
    <row r="56" spans="23:26" ht="21" customHeight="1">
      <c r="W56" s="145"/>
      <c r="X56" s="145"/>
      <c r="Y56" s="145"/>
      <c r="Z56" s="145"/>
    </row>
    <row r="57" ht="21" customHeight="1"/>
    <row r="58" ht="21" customHeight="1"/>
    <row r="59" ht="21" customHeight="1"/>
    <row r="60" ht="21" customHeight="1"/>
  </sheetData>
  <sheetProtection/>
  <mergeCells count="18">
    <mergeCell ref="W56:Z56"/>
    <mergeCell ref="A1:AC1"/>
    <mergeCell ref="A2:AC2"/>
    <mergeCell ref="W3:Z3"/>
    <mergeCell ref="AA3:AA4"/>
    <mergeCell ref="K3:L3"/>
    <mergeCell ref="M3:N3"/>
    <mergeCell ref="O3:T3"/>
    <mergeCell ref="AD5:AG5"/>
    <mergeCell ref="U50:AA50"/>
    <mergeCell ref="A54:B54"/>
    <mergeCell ref="X54:Z54"/>
    <mergeCell ref="A3:A4"/>
    <mergeCell ref="B3:B4"/>
    <mergeCell ref="C3:C4"/>
    <mergeCell ref="D3:D4"/>
    <mergeCell ref="E3:H3"/>
    <mergeCell ref="I3:J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e">
        <v>#REF!</v>
      </c>
      <c r="C1" s="16"/>
    </row>
    <row r="2" ht="13.5" thickBot="1">
      <c r="A2" s="7" t="s">
        <v>18</v>
      </c>
    </row>
    <row r="3" spans="1:3" ht="13.5" thickBot="1">
      <c r="A3" s="8" t="s">
        <v>29</v>
      </c>
      <c r="C3" s="9" t="s">
        <v>19</v>
      </c>
    </row>
    <row r="4" spans="1:3" ht="15">
      <c r="A4" s="8" t="e">
        <v>#REF!</v>
      </c>
      <c r="C4" s="16"/>
    </row>
    <row r="5" ht="15">
      <c r="C5" s="16"/>
    </row>
    <row r="6" ht="15.75" thickBot="1">
      <c r="C6" s="16"/>
    </row>
    <row r="7" spans="1:3" ht="15">
      <c r="A7" s="10" t="s">
        <v>20</v>
      </c>
      <c r="C7" s="16"/>
    </row>
    <row r="8" spans="1:3" ht="15">
      <c r="A8" s="11" t="s">
        <v>21</v>
      </c>
      <c r="C8" s="16"/>
    </row>
    <row r="9" spans="1:3" ht="15">
      <c r="A9" s="12" t="s">
        <v>22</v>
      </c>
      <c r="C9" s="16"/>
    </row>
    <row r="10" spans="1:3" ht="15">
      <c r="A10" s="11" t="s">
        <v>23</v>
      </c>
      <c r="C10" s="16"/>
    </row>
    <row r="11" spans="1:3" ht="15.75" thickBot="1">
      <c r="A11" s="13" t="s">
        <v>24</v>
      </c>
      <c r="C11" s="16"/>
    </row>
    <row r="12" ht="15">
      <c r="C12" s="16"/>
    </row>
    <row r="13" ht="15.75" thickBot="1">
      <c r="C13" s="16"/>
    </row>
    <row r="14" spans="1:3" ht="15.75" thickBot="1">
      <c r="A14" s="9" t="s">
        <v>25</v>
      </c>
      <c r="C14" s="16"/>
    </row>
    <row r="15" ht="15">
      <c r="A15" s="16"/>
    </row>
    <row r="16" ht="15.75" thickBot="1">
      <c r="A16" s="16"/>
    </row>
    <row r="17" spans="1:3" ht="15.75" thickBot="1">
      <c r="A17" s="16"/>
      <c r="C17" s="9" t="s">
        <v>26</v>
      </c>
    </row>
    <row r="18" ht="15">
      <c r="C18" s="16"/>
    </row>
    <row r="19" ht="15">
      <c r="C19" s="16"/>
    </row>
    <row r="20" spans="1:3" ht="15">
      <c r="A20" s="14" t="s">
        <v>27</v>
      </c>
      <c r="C20" s="16"/>
    </row>
    <row r="21" spans="1:3" ht="15">
      <c r="A21" s="16"/>
      <c r="C21" s="16"/>
    </row>
    <row r="22" spans="1:3" ht="15">
      <c r="A22" s="16"/>
      <c r="C22" s="16"/>
    </row>
    <row r="23" spans="1:3" ht="15">
      <c r="A23" s="16"/>
      <c r="C23" s="16"/>
    </row>
    <row r="24" ht="15">
      <c r="A24" s="16"/>
    </row>
    <row r="25" ht="15">
      <c r="A25" s="16"/>
    </row>
    <row r="26" spans="1:3" ht="15.75" thickBot="1">
      <c r="A26" s="16"/>
      <c r="C26" s="15" t="s">
        <v>28</v>
      </c>
    </row>
    <row r="27" spans="1:3" ht="15">
      <c r="A27" s="16"/>
      <c r="C27" s="16"/>
    </row>
    <row r="28" spans="1:3" ht="15">
      <c r="A28" s="16"/>
      <c r="C28" s="16"/>
    </row>
    <row r="29" spans="1:3" ht="15">
      <c r="A29" s="16"/>
      <c r="C29" s="16"/>
    </row>
    <row r="30" spans="1:3" ht="15">
      <c r="A30" s="16"/>
      <c r="C30" s="16"/>
    </row>
    <row r="31" spans="1:3" ht="15">
      <c r="A31" s="16"/>
      <c r="C31" s="16"/>
    </row>
    <row r="32" spans="1:3" ht="15">
      <c r="A32" s="16"/>
      <c r="C32" s="16"/>
    </row>
    <row r="33" spans="1:3" ht="15">
      <c r="A33" s="16"/>
      <c r="C33" s="16"/>
    </row>
    <row r="34" spans="1:3" ht="15">
      <c r="A34" s="16"/>
      <c r="C34" s="16"/>
    </row>
    <row r="35" spans="1:3" ht="15">
      <c r="A35" s="16"/>
      <c r="C35" s="16"/>
    </row>
    <row r="36" spans="1:3" ht="15">
      <c r="A36" s="16"/>
      <c r="C36" s="16"/>
    </row>
    <row r="37" ht="15">
      <c r="A37" s="16"/>
    </row>
    <row r="38" ht="15">
      <c r="A38" s="16"/>
    </row>
    <row r="39" spans="1:3" ht="15">
      <c r="A39" s="16"/>
      <c r="C39" s="16"/>
    </row>
    <row r="40" spans="1:3" ht="15">
      <c r="A40" s="16"/>
      <c r="C40" s="16"/>
    </row>
    <row r="41" spans="1:3" ht="1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/>
    </row>
    <row r="5" ht="15">
      <c r="C5"/>
    </row>
    <row r="6" ht="15.75" thickBot="1">
      <c r="C6"/>
    </row>
    <row r="7" spans="1:3" ht="15">
      <c r="A7" s="10" t="s">
        <v>20</v>
      </c>
      <c r="C7"/>
    </row>
    <row r="8" spans="1:3" ht="15">
      <c r="A8" s="11" t="s">
        <v>21</v>
      </c>
      <c r="C8"/>
    </row>
    <row r="9" spans="1:3" ht="15">
      <c r="A9" s="12" t="s">
        <v>22</v>
      </c>
      <c r="C9"/>
    </row>
    <row r="10" spans="1:3" ht="15">
      <c r="A10" s="11" t="s">
        <v>23</v>
      </c>
      <c r="C10"/>
    </row>
    <row r="11" spans="1:3" ht="15.75" thickBot="1">
      <c r="A11" s="13" t="s">
        <v>24</v>
      </c>
      <c r="C11"/>
    </row>
    <row r="12" ht="15">
      <c r="C12"/>
    </row>
    <row r="13" ht="15.75" thickBot="1">
      <c r="C13"/>
    </row>
    <row r="14" spans="1:3" ht="15.75" thickBot="1">
      <c r="A14" s="9" t="s">
        <v>25</v>
      </c>
      <c r="C14"/>
    </row>
    <row r="15" ht="15">
      <c r="A15"/>
    </row>
    <row r="16" ht="15.75" thickBot="1">
      <c r="A16"/>
    </row>
    <row r="17" spans="1:3" ht="15.75" thickBot="1">
      <c r="A17"/>
      <c r="C17" s="9" t="s">
        <v>26</v>
      </c>
    </row>
    <row r="18" ht="15">
      <c r="C18"/>
    </row>
    <row r="19" ht="15">
      <c r="C19"/>
    </row>
    <row r="20" spans="1:3" ht="15">
      <c r="A20" s="14" t="s">
        <v>27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5" t="s">
        <v>28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 s="17"/>
    </row>
    <row r="5" ht="15">
      <c r="C5" s="17"/>
    </row>
    <row r="6" ht="15.75" thickBot="1">
      <c r="C6" s="17"/>
    </row>
    <row r="7" spans="1:3" ht="15">
      <c r="A7" s="10" t="s">
        <v>20</v>
      </c>
      <c r="C7" s="17"/>
    </row>
    <row r="8" spans="1:3" ht="15">
      <c r="A8" s="11" t="s">
        <v>21</v>
      </c>
      <c r="C8" s="17"/>
    </row>
    <row r="9" spans="1:3" ht="15">
      <c r="A9" s="12" t="s">
        <v>22</v>
      </c>
      <c r="C9" s="17"/>
    </row>
    <row r="10" spans="1:3" ht="15">
      <c r="A10" s="11" t="s">
        <v>23</v>
      </c>
      <c r="C10" s="17"/>
    </row>
    <row r="11" spans="1:3" ht="15.75" thickBot="1">
      <c r="A11" s="13" t="s">
        <v>24</v>
      </c>
      <c r="C11" s="17"/>
    </row>
    <row r="12" ht="15">
      <c r="C12" s="17"/>
    </row>
    <row r="13" ht="15.75" thickBot="1">
      <c r="C13" s="17"/>
    </row>
    <row r="14" spans="1:3" ht="15.75" thickBot="1">
      <c r="A14" s="9" t="s">
        <v>25</v>
      </c>
      <c r="C14" s="17"/>
    </row>
    <row r="15" ht="15">
      <c r="A15" s="17"/>
    </row>
    <row r="16" ht="15.75" thickBot="1">
      <c r="A16" s="17"/>
    </row>
    <row r="17" spans="1:3" ht="15.75" thickBot="1">
      <c r="A17" s="17"/>
      <c r="C17" s="9" t="s">
        <v>26</v>
      </c>
    </row>
    <row r="18" ht="15">
      <c r="C18" s="17"/>
    </row>
    <row r="19" ht="15">
      <c r="C19" s="17"/>
    </row>
    <row r="20" spans="1:3" ht="15">
      <c r="A20" s="14" t="s">
        <v>27</v>
      </c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ht="15">
      <c r="A24" s="17"/>
    </row>
    <row r="25" ht="15">
      <c r="A25" s="17"/>
    </row>
    <row r="26" spans="1:3" ht="15.75" thickBot="1">
      <c r="A26" s="17"/>
      <c r="C26" s="15" t="s">
        <v>28</v>
      </c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ht="15">
      <c r="A37" s="17"/>
    </row>
    <row r="38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2.75">
      <c r="A1" s="7" t="s">
        <v>37</v>
      </c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ht="12.75">
      <c r="A4" s="8">
        <v>3</v>
      </c>
    </row>
    <row r="6" ht="13.5" thickBot="1"/>
    <row r="7" ht="12.75">
      <c r="A7" s="10" t="s">
        <v>20</v>
      </c>
    </row>
    <row r="8" ht="12.75">
      <c r="A8" s="11" t="s">
        <v>21</v>
      </c>
    </row>
    <row r="9" ht="12.75">
      <c r="A9" s="12" t="s">
        <v>22</v>
      </c>
    </row>
    <row r="10" ht="12.75">
      <c r="A10" s="11" t="s">
        <v>23</v>
      </c>
    </row>
    <row r="11" ht="13.5" thickBot="1">
      <c r="A11" s="13" t="s">
        <v>24</v>
      </c>
    </row>
    <row r="13" ht="13.5" thickBot="1"/>
    <row r="14" ht="13.5" thickBot="1">
      <c r="A14" s="9" t="s">
        <v>25</v>
      </c>
    </row>
    <row r="16" ht="13.5" thickBot="1"/>
    <row r="17" ht="13.5" thickBot="1">
      <c r="C17" s="9" t="s">
        <v>26</v>
      </c>
    </row>
    <row r="20" ht="12.75">
      <c r="A20" s="14" t="s">
        <v>27</v>
      </c>
    </row>
    <row r="26" ht="13.5" thickBot="1">
      <c r="C26" s="1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">
      <pane xSplit="4" ySplit="4" topLeftCell="E5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58" sqref="S58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7.0976562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5" customWidth="1"/>
    <col min="13" max="15" width="3.8984375" style="25" customWidth="1"/>
    <col min="16" max="16" width="6.296875" style="25" customWidth="1"/>
    <col min="17" max="18" width="5.19921875" style="25" hidden="1" customWidth="1"/>
    <col min="19" max="20" width="3.8984375" style="25" customWidth="1"/>
    <col min="21" max="21" width="3.796875" style="4" customWidth="1"/>
    <col min="22" max="22" width="5" style="4" customWidth="1"/>
    <col min="23" max="24" width="5.8984375" style="51" customWidth="1"/>
    <col min="25" max="25" width="10.296875" style="27" customWidth="1"/>
    <col min="26" max="16384" width="9" style="25" customWidth="1"/>
  </cols>
  <sheetData>
    <row r="1" spans="1:27" s="52" customFormat="1" ht="27" customHeight="1">
      <c r="A1" s="146" t="s">
        <v>190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s="52" customFormat="1" ht="30.75" customHeight="1">
      <c r="A2" s="148" t="s">
        <v>61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5" s="53" customFormat="1" ht="19.5" customHeight="1">
      <c r="A3" s="136" t="s">
        <v>4</v>
      </c>
      <c r="B3" s="137" t="s">
        <v>5</v>
      </c>
      <c r="C3" s="138" t="s">
        <v>15</v>
      </c>
      <c r="D3" s="139" t="s">
        <v>6</v>
      </c>
      <c r="E3" s="140" t="s">
        <v>43</v>
      </c>
      <c r="F3" s="141"/>
      <c r="G3" s="141"/>
      <c r="H3" s="142"/>
      <c r="I3" s="143" t="s">
        <v>0</v>
      </c>
      <c r="J3" s="144"/>
      <c r="K3" s="143" t="s">
        <v>1</v>
      </c>
      <c r="L3" s="152"/>
      <c r="M3" s="143" t="s">
        <v>45</v>
      </c>
      <c r="N3" s="144"/>
      <c r="O3" s="143" t="s">
        <v>2</v>
      </c>
      <c r="P3" s="152"/>
      <c r="Q3" s="152"/>
      <c r="R3" s="144"/>
      <c r="S3" s="57" t="s">
        <v>41</v>
      </c>
      <c r="T3" s="57" t="s">
        <v>44</v>
      </c>
      <c r="U3" s="150" t="s">
        <v>14</v>
      </c>
      <c r="V3" s="151"/>
      <c r="W3" s="151"/>
      <c r="X3" s="151"/>
      <c r="Y3" s="137" t="s">
        <v>7</v>
      </c>
    </row>
    <row r="4" spans="1:25" s="62" customFormat="1" ht="78" customHeight="1">
      <c r="A4" s="136"/>
      <c r="B4" s="137"/>
      <c r="C4" s="138"/>
      <c r="D4" s="139"/>
      <c r="E4" s="79" t="s">
        <v>8</v>
      </c>
      <c r="F4" s="79" t="s">
        <v>9</v>
      </c>
      <c r="G4" s="79" t="s">
        <v>38</v>
      </c>
      <c r="H4" s="79" t="s">
        <v>9</v>
      </c>
      <c r="I4" s="79" t="s">
        <v>8</v>
      </c>
      <c r="J4" s="79" t="s">
        <v>9</v>
      </c>
      <c r="K4" s="79" t="s">
        <v>8</v>
      </c>
      <c r="L4" s="79" t="s">
        <v>9</v>
      </c>
      <c r="M4" s="79" t="s">
        <v>8</v>
      </c>
      <c r="N4" s="79" t="s">
        <v>9</v>
      </c>
      <c r="O4" s="79" t="s">
        <v>8</v>
      </c>
      <c r="P4" s="79" t="s">
        <v>50</v>
      </c>
      <c r="Q4" s="79" t="s">
        <v>51</v>
      </c>
      <c r="R4" s="79" t="s">
        <v>52</v>
      </c>
      <c r="S4" s="79" t="s">
        <v>49</v>
      </c>
      <c r="T4" s="79">
        <v>-10</v>
      </c>
      <c r="U4" s="79" t="s">
        <v>8</v>
      </c>
      <c r="V4" s="79" t="s">
        <v>39</v>
      </c>
      <c r="W4" s="79" t="s">
        <v>9</v>
      </c>
      <c r="X4" s="79" t="s">
        <v>39</v>
      </c>
      <c r="Y4" s="137"/>
    </row>
    <row r="5" spans="1:31" s="56" customFormat="1" ht="18" customHeight="1">
      <c r="A5" s="87">
        <v>1</v>
      </c>
      <c r="B5" s="88" t="s">
        <v>191</v>
      </c>
      <c r="C5" s="89" t="s">
        <v>192</v>
      </c>
      <c r="D5" s="89" t="s">
        <v>193</v>
      </c>
      <c r="E5" s="90">
        <v>3</v>
      </c>
      <c r="F5" s="90">
        <f aca="true" t="shared" si="0" ref="F5:F35">E5</f>
        <v>3</v>
      </c>
      <c r="G5" s="54" t="str">
        <f>VLOOKUP(B5,'[3]Sheet1'!$D$24:$U$80,18,0)</f>
        <v>0</v>
      </c>
      <c r="H5" s="54">
        <f aca="true" t="shared" si="1" ref="H5:H35">F5+G5</f>
        <v>3</v>
      </c>
      <c r="I5" s="54">
        <v>25</v>
      </c>
      <c r="J5" s="54">
        <f>I5</f>
        <v>25</v>
      </c>
      <c r="K5" s="91">
        <v>4</v>
      </c>
      <c r="L5" s="91">
        <v>10</v>
      </c>
      <c r="M5" s="54">
        <v>25</v>
      </c>
      <c r="N5" s="54">
        <f aca="true" t="shared" si="2" ref="N5:N35">M5</f>
        <v>25</v>
      </c>
      <c r="O5" s="54"/>
      <c r="P5" s="54"/>
      <c r="Q5" s="54"/>
      <c r="R5" s="54"/>
      <c r="S5" s="54"/>
      <c r="T5" s="54">
        <v>-10</v>
      </c>
      <c r="U5" s="54">
        <f aca="true" t="shared" si="3" ref="U5:U35">E5+I5+K5+M5+O5</f>
        <v>57</v>
      </c>
      <c r="V5" s="92" t="str">
        <f aca="true" t="shared" si="4" ref="V5:V35">IF(U5&lt;35,"Kém",IF(U5&lt;50,"Yếu",IF(U5&lt;65,"TB",IF(U5&lt;80,"Khá",IF(U5&lt;90,"Tốt","XS")))))</f>
        <v>TB</v>
      </c>
      <c r="W5" s="93">
        <f aca="true" t="shared" si="5" ref="W5:W24">ROUND((H5+J5+L5+N5+P5+Q5+R5+S5+T5),0)</f>
        <v>53</v>
      </c>
      <c r="X5" s="92" t="str">
        <f aca="true" t="shared" si="6" ref="X5:X35">IF(W5&lt;35,"Kém",IF(W5&lt;50,"Yếu",IF(W5&lt;65,"TB",IF(W5&lt;80,"Khá",IF(W5&lt;90,"Tốt","XS")))))</f>
        <v>TB</v>
      </c>
      <c r="Y5" s="55"/>
      <c r="AB5" s="133"/>
      <c r="AC5" s="133"/>
      <c r="AD5" s="133"/>
      <c r="AE5" s="133"/>
    </row>
    <row r="6" spans="1:28" s="56" customFormat="1" ht="18" customHeight="1">
      <c r="A6" s="87">
        <v>2</v>
      </c>
      <c r="B6" s="87" t="s">
        <v>194</v>
      </c>
      <c r="C6" s="89" t="s">
        <v>195</v>
      </c>
      <c r="D6" s="89" t="s">
        <v>196</v>
      </c>
      <c r="E6" s="90">
        <v>3</v>
      </c>
      <c r="F6" s="90">
        <f t="shared" si="0"/>
        <v>3</v>
      </c>
      <c r="G6" s="54" t="str">
        <f>VLOOKUP(B6,'[3]Sheet1'!$D$24:$U$80,18,0)</f>
        <v>0</v>
      </c>
      <c r="H6" s="54">
        <f t="shared" si="1"/>
        <v>3</v>
      </c>
      <c r="I6" s="54">
        <v>25</v>
      </c>
      <c r="J6" s="54">
        <f>I6</f>
        <v>25</v>
      </c>
      <c r="K6" s="91">
        <v>10</v>
      </c>
      <c r="L6" s="91">
        <v>10</v>
      </c>
      <c r="M6" s="54">
        <v>17</v>
      </c>
      <c r="N6" s="54">
        <f t="shared" si="2"/>
        <v>17</v>
      </c>
      <c r="O6" s="54"/>
      <c r="P6" s="54"/>
      <c r="Q6" s="54"/>
      <c r="R6" s="54"/>
      <c r="S6" s="54"/>
      <c r="T6" s="54"/>
      <c r="U6" s="54">
        <f t="shared" si="3"/>
        <v>55</v>
      </c>
      <c r="V6" s="92" t="str">
        <f t="shared" si="4"/>
        <v>TB</v>
      </c>
      <c r="W6" s="93">
        <f t="shared" si="5"/>
        <v>55</v>
      </c>
      <c r="X6" s="92" t="str">
        <f t="shared" si="6"/>
        <v>TB</v>
      </c>
      <c r="Y6" s="55"/>
      <c r="Z6" s="99"/>
      <c r="AA6" s="99"/>
      <c r="AB6" s="99"/>
    </row>
    <row r="7" spans="1:28" s="56" customFormat="1" ht="18" customHeight="1">
      <c r="A7" s="87">
        <v>3</v>
      </c>
      <c r="B7" s="87" t="s">
        <v>197</v>
      </c>
      <c r="C7" s="89" t="s">
        <v>198</v>
      </c>
      <c r="D7" s="89" t="s">
        <v>199</v>
      </c>
      <c r="E7" s="90">
        <v>3</v>
      </c>
      <c r="F7" s="90">
        <f t="shared" si="0"/>
        <v>3</v>
      </c>
      <c r="G7" s="54" t="str">
        <f>VLOOKUP(B7,'[3]Sheet1'!$D$24:$U$80,18,0)</f>
        <v>8</v>
      </c>
      <c r="H7" s="54">
        <f t="shared" si="1"/>
        <v>11</v>
      </c>
      <c r="I7" s="54">
        <v>25</v>
      </c>
      <c r="J7" s="54">
        <f>I7</f>
        <v>25</v>
      </c>
      <c r="K7" s="91">
        <v>10</v>
      </c>
      <c r="L7" s="91">
        <v>11</v>
      </c>
      <c r="M7" s="54">
        <v>22</v>
      </c>
      <c r="N7" s="54">
        <f t="shared" si="2"/>
        <v>22</v>
      </c>
      <c r="O7" s="54"/>
      <c r="P7" s="54"/>
      <c r="Q7" s="54"/>
      <c r="R7" s="54"/>
      <c r="S7" s="54"/>
      <c r="T7" s="54"/>
      <c r="U7" s="54">
        <f t="shared" si="3"/>
        <v>60</v>
      </c>
      <c r="V7" s="92" t="str">
        <f t="shared" si="4"/>
        <v>TB</v>
      </c>
      <c r="W7" s="93">
        <f t="shared" si="5"/>
        <v>69</v>
      </c>
      <c r="X7" s="92" t="str">
        <f t="shared" si="6"/>
        <v>Khá</v>
      </c>
      <c r="Y7" s="55"/>
      <c r="Z7" s="99"/>
      <c r="AA7" s="99"/>
      <c r="AB7" s="99"/>
    </row>
    <row r="8" spans="1:28" s="111" customFormat="1" ht="18" customHeight="1">
      <c r="A8" s="87">
        <v>4</v>
      </c>
      <c r="B8" s="103" t="s">
        <v>200</v>
      </c>
      <c r="C8" s="104" t="s">
        <v>201</v>
      </c>
      <c r="D8" s="104" t="s">
        <v>202</v>
      </c>
      <c r="E8" s="90">
        <v>0</v>
      </c>
      <c r="F8" s="90">
        <f t="shared" si="0"/>
        <v>0</v>
      </c>
      <c r="G8" s="54" t="str">
        <f>VLOOKUP(B8,'[3]Sheet1'!$D$24:$U$80,18,0)</f>
        <v>0</v>
      </c>
      <c r="H8" s="106">
        <f t="shared" si="1"/>
        <v>0</v>
      </c>
      <c r="I8" s="54">
        <v>0</v>
      </c>
      <c r="J8" s="54">
        <f>I8</f>
        <v>0</v>
      </c>
      <c r="K8" s="91">
        <v>0</v>
      </c>
      <c r="L8" s="91">
        <v>10</v>
      </c>
      <c r="M8" s="54">
        <v>0</v>
      </c>
      <c r="N8" s="54">
        <f t="shared" si="2"/>
        <v>0</v>
      </c>
      <c r="O8" s="106"/>
      <c r="P8" s="106"/>
      <c r="Q8" s="106"/>
      <c r="R8" s="106"/>
      <c r="S8" s="106"/>
      <c r="T8" s="106">
        <v>-10</v>
      </c>
      <c r="U8" s="106">
        <f t="shared" si="3"/>
        <v>0</v>
      </c>
      <c r="V8" s="108" t="str">
        <f t="shared" si="4"/>
        <v>Kém</v>
      </c>
      <c r="W8" s="109">
        <f t="shared" si="5"/>
        <v>0</v>
      </c>
      <c r="X8" s="108" t="str">
        <f t="shared" si="6"/>
        <v>Kém</v>
      </c>
      <c r="Y8" s="110"/>
      <c r="Z8" s="112"/>
      <c r="AA8" s="112"/>
      <c r="AB8" s="112"/>
    </row>
    <row r="9" spans="1:28" s="56" customFormat="1" ht="18" customHeight="1">
      <c r="A9" s="87">
        <v>5</v>
      </c>
      <c r="B9" s="87" t="s">
        <v>209</v>
      </c>
      <c r="C9" s="89" t="s">
        <v>210</v>
      </c>
      <c r="D9" s="89" t="s">
        <v>211</v>
      </c>
      <c r="E9" s="90">
        <v>6</v>
      </c>
      <c r="F9" s="90">
        <f aca="true" t="shared" si="7" ref="F9:F15">E9</f>
        <v>6</v>
      </c>
      <c r="G9" s="54" t="str">
        <f>VLOOKUP(B9,'[3]Sheet1'!$D$24:$U$80,18,0)</f>
        <v>10</v>
      </c>
      <c r="H9" s="54">
        <f aca="true" t="shared" si="8" ref="H9:H15">F9+G9</f>
        <v>16</v>
      </c>
      <c r="I9" s="54">
        <v>25</v>
      </c>
      <c r="J9" s="54">
        <f aca="true" t="shared" si="9" ref="J9:J14">I9</f>
        <v>25</v>
      </c>
      <c r="K9" s="91">
        <v>18</v>
      </c>
      <c r="L9" s="91">
        <v>17</v>
      </c>
      <c r="M9" s="54">
        <v>21</v>
      </c>
      <c r="N9" s="54">
        <f aca="true" t="shared" si="10" ref="N9:N15">M9</f>
        <v>21</v>
      </c>
      <c r="O9" s="54"/>
      <c r="P9" s="54"/>
      <c r="Q9" s="54"/>
      <c r="R9" s="54"/>
      <c r="S9" s="54"/>
      <c r="T9" s="54"/>
      <c r="U9" s="54">
        <f aca="true" t="shared" si="11" ref="U9:U15">E9+I9+K9+M9+O9</f>
        <v>70</v>
      </c>
      <c r="V9" s="92" t="str">
        <f aca="true" t="shared" si="12" ref="V9:V15">IF(U9&lt;35,"Kém",IF(U9&lt;50,"Yếu",IF(U9&lt;65,"TB",IF(U9&lt;80,"Khá",IF(U9&lt;90,"Tốt","XS")))))</f>
        <v>Khá</v>
      </c>
      <c r="W9" s="93">
        <f aca="true" t="shared" si="13" ref="W9:W15">ROUND((H9+J9+L9+N9+P9+Q9+R9+S9+T9),0)</f>
        <v>79</v>
      </c>
      <c r="X9" s="92" t="str">
        <f aca="true" t="shared" si="14" ref="X9:X15">IF(W9&lt;35,"Kém",IF(W9&lt;50,"Yếu",IF(W9&lt;65,"TB",IF(W9&lt;80,"Khá",IF(W9&lt;90,"Tốt","XS")))))</f>
        <v>Khá</v>
      </c>
      <c r="Y9" s="55"/>
      <c r="Z9" s="99"/>
      <c r="AA9" s="99"/>
      <c r="AB9" s="99"/>
    </row>
    <row r="10" spans="1:28" s="56" customFormat="1" ht="18" customHeight="1">
      <c r="A10" s="87">
        <v>6</v>
      </c>
      <c r="B10" s="87" t="s">
        <v>212</v>
      </c>
      <c r="C10" s="89" t="s">
        <v>213</v>
      </c>
      <c r="D10" s="89" t="s">
        <v>214</v>
      </c>
      <c r="E10" s="90">
        <v>3</v>
      </c>
      <c r="F10" s="90">
        <f t="shared" si="7"/>
        <v>3</v>
      </c>
      <c r="G10" s="54" t="str">
        <f>VLOOKUP(B10,'[3]Sheet1'!$D$24:$U$80,18,0)</f>
        <v>0</v>
      </c>
      <c r="H10" s="54">
        <f t="shared" si="8"/>
        <v>3</v>
      </c>
      <c r="I10" s="54">
        <v>25</v>
      </c>
      <c r="J10" s="54">
        <v>20</v>
      </c>
      <c r="K10" s="91">
        <v>8</v>
      </c>
      <c r="L10" s="91">
        <v>10</v>
      </c>
      <c r="M10" s="54">
        <v>19</v>
      </c>
      <c r="N10" s="54">
        <f t="shared" si="10"/>
        <v>19</v>
      </c>
      <c r="O10" s="54"/>
      <c r="P10" s="54"/>
      <c r="Q10" s="54"/>
      <c r="R10" s="54"/>
      <c r="S10" s="54"/>
      <c r="T10" s="54">
        <v>-10</v>
      </c>
      <c r="U10" s="54">
        <f t="shared" si="11"/>
        <v>55</v>
      </c>
      <c r="V10" s="92" t="str">
        <f t="shared" si="12"/>
        <v>TB</v>
      </c>
      <c r="W10" s="93">
        <f t="shared" si="13"/>
        <v>42</v>
      </c>
      <c r="X10" s="92" t="str">
        <f t="shared" si="14"/>
        <v>Yếu</v>
      </c>
      <c r="Y10" s="55"/>
      <c r="Z10" s="99"/>
      <c r="AA10" s="99"/>
      <c r="AB10" s="99"/>
    </row>
    <row r="11" spans="1:28" s="56" customFormat="1" ht="18" customHeight="1">
      <c r="A11" s="87">
        <v>7</v>
      </c>
      <c r="B11" s="87" t="s">
        <v>215</v>
      </c>
      <c r="C11" s="89" t="s">
        <v>216</v>
      </c>
      <c r="D11" s="89" t="s">
        <v>217</v>
      </c>
      <c r="E11" s="90">
        <v>3</v>
      </c>
      <c r="F11" s="90">
        <f t="shared" si="7"/>
        <v>3</v>
      </c>
      <c r="G11" s="54" t="str">
        <f>VLOOKUP(B11,'[3]Sheet1'!$D$24:$U$80,18,0)</f>
        <v>0</v>
      </c>
      <c r="H11" s="54">
        <f t="shared" si="8"/>
        <v>3</v>
      </c>
      <c r="I11" s="54">
        <v>25</v>
      </c>
      <c r="J11" s="54">
        <v>20</v>
      </c>
      <c r="K11" s="91">
        <v>8</v>
      </c>
      <c r="L11" s="91">
        <v>10</v>
      </c>
      <c r="M11" s="54">
        <v>22</v>
      </c>
      <c r="N11" s="54">
        <f t="shared" si="10"/>
        <v>22</v>
      </c>
      <c r="O11" s="54"/>
      <c r="P11" s="54"/>
      <c r="Q11" s="54"/>
      <c r="R11" s="54"/>
      <c r="S11" s="54"/>
      <c r="T11" s="54">
        <v>-10</v>
      </c>
      <c r="U11" s="54">
        <f t="shared" si="11"/>
        <v>58</v>
      </c>
      <c r="V11" s="92" t="str">
        <f t="shared" si="12"/>
        <v>TB</v>
      </c>
      <c r="W11" s="93">
        <f t="shared" si="13"/>
        <v>45</v>
      </c>
      <c r="X11" s="92" t="str">
        <f t="shared" si="14"/>
        <v>Yếu</v>
      </c>
      <c r="Y11" s="55"/>
      <c r="Z11" s="99"/>
      <c r="AA11" s="99"/>
      <c r="AB11" s="99"/>
    </row>
    <row r="12" spans="1:28" s="56" customFormat="1" ht="18" customHeight="1">
      <c r="A12" s="87">
        <v>8</v>
      </c>
      <c r="B12" s="87" t="s">
        <v>203</v>
      </c>
      <c r="C12" s="89" t="s">
        <v>204</v>
      </c>
      <c r="D12" s="89" t="s">
        <v>205</v>
      </c>
      <c r="E12" s="90">
        <v>3</v>
      </c>
      <c r="F12" s="90">
        <f t="shared" si="7"/>
        <v>3</v>
      </c>
      <c r="G12" s="54" t="str">
        <f>VLOOKUP(B12,'[3]Sheet1'!$D$24:$U$80,18,0)</f>
        <v>10</v>
      </c>
      <c r="H12" s="54">
        <f t="shared" si="8"/>
        <v>13</v>
      </c>
      <c r="I12" s="54">
        <v>25</v>
      </c>
      <c r="J12" s="54">
        <f t="shared" si="9"/>
        <v>25</v>
      </c>
      <c r="K12" s="91">
        <v>20</v>
      </c>
      <c r="L12" s="91">
        <v>14</v>
      </c>
      <c r="M12" s="54">
        <v>25</v>
      </c>
      <c r="N12" s="54">
        <f t="shared" si="10"/>
        <v>25</v>
      </c>
      <c r="O12" s="54"/>
      <c r="P12" s="54">
        <v>10</v>
      </c>
      <c r="Q12" s="54"/>
      <c r="R12" s="54"/>
      <c r="S12" s="54"/>
      <c r="T12" s="54"/>
      <c r="U12" s="54">
        <f t="shared" si="11"/>
        <v>73</v>
      </c>
      <c r="V12" s="92" t="str">
        <f t="shared" si="12"/>
        <v>Khá</v>
      </c>
      <c r="W12" s="93">
        <f t="shared" si="13"/>
        <v>87</v>
      </c>
      <c r="X12" s="92" t="str">
        <f t="shared" si="14"/>
        <v>Tốt</v>
      </c>
      <c r="Y12" s="55" t="s">
        <v>401</v>
      </c>
      <c r="Z12" s="99"/>
      <c r="AA12" s="99"/>
      <c r="AB12" s="99"/>
    </row>
    <row r="13" spans="1:28" s="56" customFormat="1" ht="18" customHeight="1">
      <c r="A13" s="87">
        <v>9</v>
      </c>
      <c r="B13" s="87" t="s">
        <v>224</v>
      </c>
      <c r="C13" s="89" t="s">
        <v>225</v>
      </c>
      <c r="D13" s="89" t="s">
        <v>226</v>
      </c>
      <c r="E13" s="90">
        <v>3</v>
      </c>
      <c r="F13" s="90">
        <f t="shared" si="7"/>
        <v>3</v>
      </c>
      <c r="G13" s="54" t="str">
        <f>VLOOKUP(B13,'[3]Sheet1'!$D$24:$U$80,18,0)</f>
        <v>0</v>
      </c>
      <c r="H13" s="54">
        <f t="shared" si="8"/>
        <v>3</v>
      </c>
      <c r="I13" s="54">
        <v>25</v>
      </c>
      <c r="J13" s="54">
        <v>20</v>
      </c>
      <c r="K13" s="91">
        <v>10</v>
      </c>
      <c r="L13" s="91">
        <v>10</v>
      </c>
      <c r="M13" s="54">
        <v>25</v>
      </c>
      <c r="N13" s="54">
        <f t="shared" si="10"/>
        <v>25</v>
      </c>
      <c r="O13" s="54"/>
      <c r="P13" s="54"/>
      <c r="Q13" s="54"/>
      <c r="R13" s="54"/>
      <c r="S13" s="54"/>
      <c r="T13" s="54">
        <v>-10</v>
      </c>
      <c r="U13" s="54">
        <f t="shared" si="11"/>
        <v>63</v>
      </c>
      <c r="V13" s="92" t="str">
        <f t="shared" si="12"/>
        <v>TB</v>
      </c>
      <c r="W13" s="93">
        <f t="shared" si="13"/>
        <v>48</v>
      </c>
      <c r="X13" s="92" t="str">
        <f t="shared" si="14"/>
        <v>Yếu</v>
      </c>
      <c r="Y13" s="55"/>
      <c r="Z13" s="99"/>
      <c r="AA13" s="99"/>
      <c r="AB13" s="99"/>
    </row>
    <row r="14" spans="1:28" s="111" customFormat="1" ht="18" customHeight="1">
      <c r="A14" s="87">
        <v>10</v>
      </c>
      <c r="B14" s="103" t="s">
        <v>218</v>
      </c>
      <c r="C14" s="104" t="s">
        <v>219</v>
      </c>
      <c r="D14" s="104" t="s">
        <v>220</v>
      </c>
      <c r="E14" s="90">
        <v>0</v>
      </c>
      <c r="F14" s="90">
        <f t="shared" si="7"/>
        <v>0</v>
      </c>
      <c r="G14" s="54" t="str">
        <f>VLOOKUP(B14,'[3]Sheet1'!$D$24:$U$80,18,0)</f>
        <v>0</v>
      </c>
      <c r="H14" s="106">
        <f t="shared" si="8"/>
        <v>0</v>
      </c>
      <c r="I14" s="54">
        <v>25</v>
      </c>
      <c r="J14" s="54">
        <f t="shared" si="9"/>
        <v>25</v>
      </c>
      <c r="K14" s="91">
        <v>0</v>
      </c>
      <c r="L14" s="91">
        <v>10</v>
      </c>
      <c r="M14" s="54">
        <v>0</v>
      </c>
      <c r="N14" s="54">
        <f t="shared" si="10"/>
        <v>0</v>
      </c>
      <c r="O14" s="106"/>
      <c r="P14" s="106"/>
      <c r="Q14" s="106"/>
      <c r="R14" s="106"/>
      <c r="S14" s="106"/>
      <c r="T14" s="106">
        <v>-10</v>
      </c>
      <c r="U14" s="106">
        <f t="shared" si="11"/>
        <v>25</v>
      </c>
      <c r="V14" s="108" t="str">
        <f t="shared" si="12"/>
        <v>Kém</v>
      </c>
      <c r="W14" s="109">
        <f t="shared" si="13"/>
        <v>25</v>
      </c>
      <c r="X14" s="108" t="str">
        <f t="shared" si="14"/>
        <v>Kém</v>
      </c>
      <c r="Y14" s="110"/>
      <c r="Z14" s="112"/>
      <c r="AA14" s="112"/>
      <c r="AB14" s="112"/>
    </row>
    <row r="15" spans="1:28" s="56" customFormat="1" ht="18" customHeight="1">
      <c r="A15" s="87">
        <v>11</v>
      </c>
      <c r="B15" s="87" t="s">
        <v>221</v>
      </c>
      <c r="C15" s="89" t="s">
        <v>222</v>
      </c>
      <c r="D15" s="89" t="s">
        <v>223</v>
      </c>
      <c r="E15" s="90">
        <v>3</v>
      </c>
      <c r="F15" s="90">
        <f t="shared" si="7"/>
        <v>3</v>
      </c>
      <c r="G15" s="54" t="str">
        <f>VLOOKUP(B15,'[3]Sheet1'!$D$24:$U$80,18,0)</f>
        <v>8</v>
      </c>
      <c r="H15" s="54">
        <f t="shared" si="8"/>
        <v>11</v>
      </c>
      <c r="I15" s="54">
        <v>25</v>
      </c>
      <c r="J15" s="54">
        <v>20</v>
      </c>
      <c r="K15" s="91">
        <v>17</v>
      </c>
      <c r="L15" s="91">
        <v>10</v>
      </c>
      <c r="M15" s="54">
        <v>25</v>
      </c>
      <c r="N15" s="54">
        <f t="shared" si="10"/>
        <v>25</v>
      </c>
      <c r="O15" s="54"/>
      <c r="P15" s="54"/>
      <c r="Q15" s="54"/>
      <c r="R15" s="54"/>
      <c r="S15" s="54"/>
      <c r="T15" s="54"/>
      <c r="U15" s="54">
        <f t="shared" si="11"/>
        <v>70</v>
      </c>
      <c r="V15" s="92" t="str">
        <f t="shared" si="12"/>
        <v>Khá</v>
      </c>
      <c r="W15" s="93">
        <f t="shared" si="13"/>
        <v>66</v>
      </c>
      <c r="X15" s="92" t="str">
        <f t="shared" si="14"/>
        <v>Khá</v>
      </c>
      <c r="Y15" s="55"/>
      <c r="Z15" s="99"/>
      <c r="AA15" s="99"/>
      <c r="AB15" s="99"/>
    </row>
    <row r="16" spans="1:28" s="56" customFormat="1" ht="18" customHeight="1">
      <c r="A16" s="87">
        <v>12</v>
      </c>
      <c r="B16" s="87" t="s">
        <v>227</v>
      </c>
      <c r="C16" s="89" t="s">
        <v>228</v>
      </c>
      <c r="D16" s="89" t="s">
        <v>229</v>
      </c>
      <c r="E16" s="90">
        <v>3</v>
      </c>
      <c r="F16" s="90">
        <f t="shared" si="0"/>
        <v>3</v>
      </c>
      <c r="G16" s="54" t="str">
        <f>VLOOKUP(B16,'[3]Sheet1'!$D$24:$U$80,18,0)</f>
        <v>8</v>
      </c>
      <c r="H16" s="54">
        <f t="shared" si="1"/>
        <v>11</v>
      </c>
      <c r="I16" s="54">
        <v>25</v>
      </c>
      <c r="J16" s="54">
        <v>20</v>
      </c>
      <c r="K16" s="91">
        <v>4</v>
      </c>
      <c r="L16" s="91">
        <v>10</v>
      </c>
      <c r="M16" s="54">
        <v>20</v>
      </c>
      <c r="N16" s="54">
        <f t="shared" si="2"/>
        <v>20</v>
      </c>
      <c r="O16" s="54"/>
      <c r="P16" s="54"/>
      <c r="Q16" s="54"/>
      <c r="R16" s="54"/>
      <c r="S16" s="54"/>
      <c r="T16" s="54"/>
      <c r="U16" s="54">
        <f t="shared" si="3"/>
        <v>52</v>
      </c>
      <c r="V16" s="92" t="str">
        <f t="shared" si="4"/>
        <v>TB</v>
      </c>
      <c r="W16" s="93">
        <f t="shared" si="5"/>
        <v>61</v>
      </c>
      <c r="X16" s="92" t="str">
        <f t="shared" si="6"/>
        <v>TB</v>
      </c>
      <c r="Y16" s="55"/>
      <c r="Z16" s="99"/>
      <c r="AA16" s="99"/>
      <c r="AB16" s="99"/>
    </row>
    <row r="17" spans="1:28" s="56" customFormat="1" ht="18" customHeight="1">
      <c r="A17" s="87">
        <v>13</v>
      </c>
      <c r="B17" s="87" t="s">
        <v>230</v>
      </c>
      <c r="C17" s="89" t="s">
        <v>231</v>
      </c>
      <c r="D17" s="89" t="s">
        <v>232</v>
      </c>
      <c r="E17" s="90">
        <v>6</v>
      </c>
      <c r="F17" s="90">
        <f t="shared" si="0"/>
        <v>6</v>
      </c>
      <c r="G17" s="54" t="str">
        <f>VLOOKUP(B17,'[3]Sheet1'!$D$24:$U$80,18,0)</f>
        <v>12</v>
      </c>
      <c r="H17" s="54">
        <f t="shared" si="1"/>
        <v>18</v>
      </c>
      <c r="I17" s="54">
        <v>25</v>
      </c>
      <c r="J17" s="54">
        <f>I17</f>
        <v>25</v>
      </c>
      <c r="K17" s="91">
        <v>8</v>
      </c>
      <c r="L17" s="91">
        <v>15</v>
      </c>
      <c r="M17" s="54">
        <v>17</v>
      </c>
      <c r="N17" s="54">
        <f t="shared" si="2"/>
        <v>17</v>
      </c>
      <c r="O17" s="54"/>
      <c r="P17" s="54"/>
      <c r="Q17" s="54"/>
      <c r="R17" s="54"/>
      <c r="S17" s="54"/>
      <c r="T17" s="54"/>
      <c r="U17" s="54">
        <f t="shared" si="3"/>
        <v>56</v>
      </c>
      <c r="V17" s="92" t="str">
        <f t="shared" si="4"/>
        <v>TB</v>
      </c>
      <c r="W17" s="93">
        <f t="shared" si="5"/>
        <v>75</v>
      </c>
      <c r="X17" s="92" t="str">
        <f t="shared" si="6"/>
        <v>Khá</v>
      </c>
      <c r="Y17" s="55"/>
      <c r="Z17" s="99"/>
      <c r="AA17" s="99"/>
      <c r="AB17" s="99"/>
    </row>
    <row r="18" spans="1:28" s="56" customFormat="1" ht="18" customHeight="1">
      <c r="A18" s="87">
        <v>14</v>
      </c>
      <c r="B18" s="87" t="s">
        <v>233</v>
      </c>
      <c r="C18" s="89" t="s">
        <v>62</v>
      </c>
      <c r="D18" s="89" t="s">
        <v>53</v>
      </c>
      <c r="E18" s="90">
        <v>6</v>
      </c>
      <c r="F18" s="90">
        <f t="shared" si="0"/>
        <v>6</v>
      </c>
      <c r="G18" s="54" t="str">
        <f>VLOOKUP(B18,'[3]Sheet1'!$D$24:$U$80,18,0)</f>
        <v>12</v>
      </c>
      <c r="H18" s="54">
        <f t="shared" si="1"/>
        <v>18</v>
      </c>
      <c r="I18" s="54">
        <v>25</v>
      </c>
      <c r="J18" s="54">
        <f>I18</f>
        <v>25</v>
      </c>
      <c r="K18" s="91">
        <v>10</v>
      </c>
      <c r="L18" s="91">
        <v>15</v>
      </c>
      <c r="M18" s="54">
        <v>25</v>
      </c>
      <c r="N18" s="54">
        <f t="shared" si="2"/>
        <v>25</v>
      </c>
      <c r="O18" s="54"/>
      <c r="P18" s="54">
        <v>7</v>
      </c>
      <c r="Q18" s="54"/>
      <c r="R18" s="54"/>
      <c r="S18" s="54"/>
      <c r="T18" s="54"/>
      <c r="U18" s="54">
        <f t="shared" si="3"/>
        <v>66</v>
      </c>
      <c r="V18" s="92" t="str">
        <f t="shared" si="4"/>
        <v>Khá</v>
      </c>
      <c r="W18" s="93">
        <f t="shared" si="5"/>
        <v>90</v>
      </c>
      <c r="X18" s="92" t="str">
        <f t="shared" si="6"/>
        <v>XS</v>
      </c>
      <c r="Y18" s="55" t="s">
        <v>402</v>
      </c>
      <c r="Z18" s="99"/>
      <c r="AA18" s="99"/>
      <c r="AB18" s="99"/>
    </row>
    <row r="19" spans="1:28" s="56" customFormat="1" ht="18" customHeight="1">
      <c r="A19" s="87">
        <v>15</v>
      </c>
      <c r="B19" s="87" t="s">
        <v>234</v>
      </c>
      <c r="C19" s="89" t="s">
        <v>235</v>
      </c>
      <c r="D19" s="89" t="s">
        <v>236</v>
      </c>
      <c r="E19" s="90">
        <v>3</v>
      </c>
      <c r="F19" s="90">
        <f t="shared" si="0"/>
        <v>3</v>
      </c>
      <c r="G19" s="54" t="str">
        <f>VLOOKUP(B19,'[3]Sheet1'!$D$24:$U$80,18,0)</f>
        <v>8</v>
      </c>
      <c r="H19" s="54">
        <f t="shared" si="1"/>
        <v>11</v>
      </c>
      <c r="I19" s="54">
        <v>25</v>
      </c>
      <c r="J19" s="54">
        <v>20</v>
      </c>
      <c r="K19" s="91">
        <v>17</v>
      </c>
      <c r="L19" s="91">
        <v>12</v>
      </c>
      <c r="M19" s="54">
        <v>25</v>
      </c>
      <c r="N19" s="54">
        <f t="shared" si="2"/>
        <v>25</v>
      </c>
      <c r="O19" s="54"/>
      <c r="P19" s="54"/>
      <c r="Q19" s="54"/>
      <c r="R19" s="54"/>
      <c r="S19" s="54"/>
      <c r="T19" s="54">
        <v>-10</v>
      </c>
      <c r="U19" s="54">
        <f t="shared" si="3"/>
        <v>70</v>
      </c>
      <c r="V19" s="92" t="str">
        <f t="shared" si="4"/>
        <v>Khá</v>
      </c>
      <c r="W19" s="93">
        <f t="shared" si="5"/>
        <v>58</v>
      </c>
      <c r="X19" s="92" t="str">
        <f t="shared" si="6"/>
        <v>TB</v>
      </c>
      <c r="Y19" s="55"/>
      <c r="Z19" s="99"/>
      <c r="AA19" s="99"/>
      <c r="AB19" s="99"/>
    </row>
    <row r="20" spans="1:28" s="111" customFormat="1" ht="18" customHeight="1">
      <c r="A20" s="87">
        <v>16</v>
      </c>
      <c r="B20" s="103" t="s">
        <v>237</v>
      </c>
      <c r="C20" s="104" t="s">
        <v>238</v>
      </c>
      <c r="D20" s="104" t="s">
        <v>239</v>
      </c>
      <c r="E20" s="90">
        <v>0</v>
      </c>
      <c r="F20" s="90">
        <f t="shared" si="0"/>
        <v>0</v>
      </c>
      <c r="G20" s="54" t="str">
        <f>VLOOKUP(B20,'[3]Sheet1'!$D$24:$U$80,18,0)</f>
        <v>0</v>
      </c>
      <c r="H20" s="106">
        <f t="shared" si="1"/>
        <v>0</v>
      </c>
      <c r="I20" s="54">
        <v>25</v>
      </c>
      <c r="J20" s="54">
        <f>I20</f>
        <v>25</v>
      </c>
      <c r="K20" s="91">
        <v>0</v>
      </c>
      <c r="L20" s="91">
        <v>10</v>
      </c>
      <c r="M20" s="54">
        <v>0</v>
      </c>
      <c r="N20" s="54">
        <f t="shared" si="2"/>
        <v>0</v>
      </c>
      <c r="O20" s="106"/>
      <c r="P20" s="106"/>
      <c r="Q20" s="106"/>
      <c r="R20" s="106"/>
      <c r="S20" s="106"/>
      <c r="T20" s="106">
        <v>-10</v>
      </c>
      <c r="U20" s="106">
        <f t="shared" si="3"/>
        <v>25</v>
      </c>
      <c r="V20" s="108" t="str">
        <f t="shared" si="4"/>
        <v>Kém</v>
      </c>
      <c r="W20" s="109">
        <f t="shared" si="5"/>
        <v>25</v>
      </c>
      <c r="X20" s="108" t="str">
        <f t="shared" si="6"/>
        <v>Kém</v>
      </c>
      <c r="Y20" s="110"/>
      <c r="Z20" s="112"/>
      <c r="AA20" s="112"/>
      <c r="AB20" s="112"/>
    </row>
    <row r="21" spans="1:28" s="56" customFormat="1" ht="18" customHeight="1">
      <c r="A21" s="87">
        <v>17</v>
      </c>
      <c r="B21" s="87" t="s">
        <v>240</v>
      </c>
      <c r="C21" s="89" t="s">
        <v>241</v>
      </c>
      <c r="D21" s="89" t="s">
        <v>239</v>
      </c>
      <c r="E21" s="90">
        <v>3</v>
      </c>
      <c r="F21" s="90">
        <f t="shared" si="0"/>
        <v>3</v>
      </c>
      <c r="G21" s="54" t="str">
        <f>VLOOKUP(B21,'[3]Sheet1'!$D$24:$U$80,18,0)</f>
        <v>0</v>
      </c>
      <c r="H21" s="54">
        <f t="shared" si="1"/>
        <v>3</v>
      </c>
      <c r="I21" s="54">
        <v>25</v>
      </c>
      <c r="J21" s="54">
        <v>20</v>
      </c>
      <c r="K21" s="91">
        <v>4</v>
      </c>
      <c r="L21" s="91">
        <v>10</v>
      </c>
      <c r="M21" s="54">
        <v>20</v>
      </c>
      <c r="N21" s="54">
        <f t="shared" si="2"/>
        <v>20</v>
      </c>
      <c r="O21" s="54"/>
      <c r="P21" s="54"/>
      <c r="Q21" s="54"/>
      <c r="R21" s="54"/>
      <c r="S21" s="54"/>
      <c r="T21" s="54">
        <v>-10</v>
      </c>
      <c r="U21" s="54">
        <f t="shared" si="3"/>
        <v>52</v>
      </c>
      <c r="V21" s="92" t="str">
        <f t="shared" si="4"/>
        <v>TB</v>
      </c>
      <c r="W21" s="93">
        <f t="shared" si="5"/>
        <v>43</v>
      </c>
      <c r="X21" s="92" t="str">
        <f t="shared" si="6"/>
        <v>Yếu</v>
      </c>
      <c r="Y21" s="55"/>
      <c r="Z21" s="100"/>
      <c r="AA21" s="100"/>
      <c r="AB21" s="100"/>
    </row>
    <row r="22" spans="1:28" s="56" customFormat="1" ht="18" customHeight="1">
      <c r="A22" s="87">
        <v>18</v>
      </c>
      <c r="B22" s="87" t="s">
        <v>242</v>
      </c>
      <c r="C22" s="89" t="s">
        <v>243</v>
      </c>
      <c r="D22" s="89" t="s">
        <v>244</v>
      </c>
      <c r="E22" s="90">
        <v>6</v>
      </c>
      <c r="F22" s="90">
        <f t="shared" si="0"/>
        <v>6</v>
      </c>
      <c r="G22" s="54" t="str">
        <f>VLOOKUP(B22,'[3]Sheet1'!$D$24:$U$80,18,0)</f>
        <v>10</v>
      </c>
      <c r="H22" s="54">
        <f t="shared" si="1"/>
        <v>16</v>
      </c>
      <c r="I22" s="54">
        <v>25</v>
      </c>
      <c r="J22" s="54">
        <f>I22</f>
        <v>25</v>
      </c>
      <c r="K22" s="91">
        <v>12</v>
      </c>
      <c r="L22" s="91">
        <v>15</v>
      </c>
      <c r="M22" s="54">
        <v>25</v>
      </c>
      <c r="N22" s="54">
        <f t="shared" si="2"/>
        <v>25</v>
      </c>
      <c r="O22" s="54"/>
      <c r="P22" s="54">
        <v>7</v>
      </c>
      <c r="Q22" s="54"/>
      <c r="R22" s="54"/>
      <c r="S22" s="54"/>
      <c r="T22" s="54"/>
      <c r="U22" s="54">
        <f t="shared" si="3"/>
        <v>68</v>
      </c>
      <c r="V22" s="92" t="str">
        <f t="shared" si="4"/>
        <v>Khá</v>
      </c>
      <c r="W22" s="93">
        <f t="shared" si="5"/>
        <v>88</v>
      </c>
      <c r="X22" s="92" t="str">
        <f t="shared" si="6"/>
        <v>Tốt</v>
      </c>
      <c r="Y22" s="55" t="s">
        <v>179</v>
      </c>
      <c r="Z22" s="99"/>
      <c r="AA22" s="99"/>
      <c r="AB22" s="99"/>
    </row>
    <row r="23" spans="1:28" s="56" customFormat="1" ht="18" customHeight="1">
      <c r="A23" s="87">
        <v>19</v>
      </c>
      <c r="B23" s="87" t="s">
        <v>245</v>
      </c>
      <c r="C23" s="89" t="s">
        <v>246</v>
      </c>
      <c r="D23" s="89" t="s">
        <v>247</v>
      </c>
      <c r="E23" s="90">
        <v>6</v>
      </c>
      <c r="F23" s="90">
        <f t="shared" si="0"/>
        <v>6</v>
      </c>
      <c r="G23" s="54" t="str">
        <f>VLOOKUP(B23,'[3]Sheet1'!$D$24:$U$80,18,0)</f>
        <v>0</v>
      </c>
      <c r="H23" s="54">
        <f t="shared" si="1"/>
        <v>6</v>
      </c>
      <c r="I23" s="54">
        <v>25</v>
      </c>
      <c r="J23" s="54">
        <v>20</v>
      </c>
      <c r="K23" s="91">
        <v>14</v>
      </c>
      <c r="L23" s="91">
        <v>17</v>
      </c>
      <c r="M23" s="54">
        <v>21</v>
      </c>
      <c r="N23" s="54">
        <f t="shared" si="2"/>
        <v>21</v>
      </c>
      <c r="O23" s="54"/>
      <c r="P23" s="54"/>
      <c r="Q23" s="54"/>
      <c r="R23" s="54"/>
      <c r="S23" s="54"/>
      <c r="T23" s="54">
        <v>-10</v>
      </c>
      <c r="U23" s="54">
        <f t="shared" si="3"/>
        <v>66</v>
      </c>
      <c r="V23" s="92" t="str">
        <f t="shared" si="4"/>
        <v>Khá</v>
      </c>
      <c r="W23" s="93">
        <f t="shared" si="5"/>
        <v>54</v>
      </c>
      <c r="X23" s="92" t="str">
        <f t="shared" si="6"/>
        <v>TB</v>
      </c>
      <c r="Y23" s="55"/>
      <c r="Z23" s="99"/>
      <c r="AA23" s="99"/>
      <c r="AB23" s="99"/>
    </row>
    <row r="24" spans="1:28" s="56" customFormat="1" ht="18" customHeight="1">
      <c r="A24" s="87">
        <v>20</v>
      </c>
      <c r="B24" s="87" t="s">
        <v>248</v>
      </c>
      <c r="C24" s="89" t="s">
        <v>249</v>
      </c>
      <c r="D24" s="89" t="s">
        <v>54</v>
      </c>
      <c r="E24" s="90">
        <v>3</v>
      </c>
      <c r="F24" s="90">
        <f t="shared" si="0"/>
        <v>3</v>
      </c>
      <c r="G24" s="54" t="str">
        <f>VLOOKUP(B24,'[3]Sheet1'!$D$24:$U$80,18,0)</f>
        <v>0</v>
      </c>
      <c r="H24" s="54">
        <f t="shared" si="1"/>
        <v>3</v>
      </c>
      <c r="I24" s="54">
        <v>25</v>
      </c>
      <c r="J24" s="54">
        <v>20</v>
      </c>
      <c r="K24" s="91">
        <v>11</v>
      </c>
      <c r="L24" s="91">
        <v>16</v>
      </c>
      <c r="M24" s="54">
        <v>21</v>
      </c>
      <c r="N24" s="54">
        <f t="shared" si="2"/>
        <v>21</v>
      </c>
      <c r="O24" s="54"/>
      <c r="P24" s="54"/>
      <c r="Q24" s="54"/>
      <c r="R24" s="54"/>
      <c r="S24" s="54"/>
      <c r="T24" s="54">
        <v>-10</v>
      </c>
      <c r="U24" s="54">
        <f t="shared" si="3"/>
        <v>60</v>
      </c>
      <c r="V24" s="92" t="str">
        <f t="shared" si="4"/>
        <v>TB</v>
      </c>
      <c r="W24" s="93">
        <f t="shared" si="5"/>
        <v>50</v>
      </c>
      <c r="X24" s="92" t="str">
        <f t="shared" si="6"/>
        <v>TB</v>
      </c>
      <c r="Y24" s="55"/>
      <c r="Z24" s="99"/>
      <c r="AA24" s="99"/>
      <c r="AB24" s="99"/>
    </row>
    <row r="25" spans="1:28" s="56" customFormat="1" ht="18" customHeight="1">
      <c r="A25" s="87">
        <v>21</v>
      </c>
      <c r="B25" s="87" t="s">
        <v>250</v>
      </c>
      <c r="C25" s="89" t="s">
        <v>251</v>
      </c>
      <c r="D25" s="89" t="s">
        <v>54</v>
      </c>
      <c r="E25" s="90">
        <v>3</v>
      </c>
      <c r="F25" s="90">
        <f t="shared" si="0"/>
        <v>3</v>
      </c>
      <c r="G25" s="54" t="str">
        <f>VLOOKUP(B25,'[3]Sheet1'!$D$24:$U$80,18,0)</f>
        <v>8</v>
      </c>
      <c r="H25" s="54">
        <f t="shared" si="1"/>
        <v>11</v>
      </c>
      <c r="I25" s="54">
        <v>25</v>
      </c>
      <c r="J25" s="54">
        <f>I25</f>
        <v>25</v>
      </c>
      <c r="K25" s="91">
        <v>12</v>
      </c>
      <c r="L25" s="91">
        <v>11</v>
      </c>
      <c r="M25" s="54">
        <v>20</v>
      </c>
      <c r="N25" s="54">
        <f t="shared" si="2"/>
        <v>20</v>
      </c>
      <c r="O25" s="54"/>
      <c r="Q25" s="54"/>
      <c r="R25" s="54"/>
      <c r="S25" s="54"/>
      <c r="T25" s="54"/>
      <c r="U25" s="54">
        <f t="shared" si="3"/>
        <v>60</v>
      </c>
      <c r="V25" s="92" t="str">
        <f t="shared" si="4"/>
        <v>TB</v>
      </c>
      <c r="W25" s="93">
        <f>ROUND((H25+J25+L25+N25+P24+Q25+R25+S25+T25),0)</f>
        <v>67</v>
      </c>
      <c r="X25" s="92" t="str">
        <f t="shared" si="6"/>
        <v>Khá</v>
      </c>
      <c r="Y25" s="113"/>
      <c r="Z25" s="99"/>
      <c r="AA25" s="99"/>
      <c r="AB25" s="99"/>
    </row>
    <row r="26" spans="1:28" s="56" customFormat="1" ht="18" customHeight="1">
      <c r="A26" s="87">
        <v>22</v>
      </c>
      <c r="B26" s="87" t="s">
        <v>252</v>
      </c>
      <c r="C26" s="89" t="s">
        <v>204</v>
      </c>
      <c r="D26" s="89" t="s">
        <v>253</v>
      </c>
      <c r="E26" s="90">
        <v>3</v>
      </c>
      <c r="F26" s="90">
        <f t="shared" si="0"/>
        <v>3</v>
      </c>
      <c r="G26" s="54" t="str">
        <f>VLOOKUP(B26,'[3]Sheet1'!$D$24:$U$80,18,0)</f>
        <v>0</v>
      </c>
      <c r="H26" s="54">
        <f t="shared" si="1"/>
        <v>3</v>
      </c>
      <c r="I26" s="54">
        <v>25</v>
      </c>
      <c r="J26" s="54">
        <v>20</v>
      </c>
      <c r="K26" s="91">
        <v>4</v>
      </c>
      <c r="L26" s="91">
        <v>10</v>
      </c>
      <c r="M26" s="54">
        <v>25</v>
      </c>
      <c r="N26" s="54">
        <f t="shared" si="2"/>
        <v>25</v>
      </c>
      <c r="O26" s="54"/>
      <c r="P26" s="54"/>
      <c r="Q26" s="54"/>
      <c r="R26" s="54"/>
      <c r="S26" s="54"/>
      <c r="T26" s="54">
        <v>-10</v>
      </c>
      <c r="U26" s="54">
        <f t="shared" si="3"/>
        <v>57</v>
      </c>
      <c r="V26" s="92" t="str">
        <f t="shared" si="4"/>
        <v>TB</v>
      </c>
      <c r="W26" s="93">
        <f aca="true" t="shared" si="15" ref="W26:W58">ROUND((H26+J26+L26+N26+P26+Q26+R26+S26+T26),0)</f>
        <v>48</v>
      </c>
      <c r="X26" s="92" t="str">
        <f t="shared" si="6"/>
        <v>Yếu</v>
      </c>
      <c r="Y26" s="55"/>
      <c r="Z26" s="99"/>
      <c r="AA26" s="99"/>
      <c r="AB26" s="99"/>
    </row>
    <row r="27" spans="1:28" s="56" customFormat="1" ht="18" customHeight="1">
      <c r="A27" s="87">
        <v>23</v>
      </c>
      <c r="B27" s="87" t="s">
        <v>254</v>
      </c>
      <c r="C27" s="89" t="s">
        <v>255</v>
      </c>
      <c r="D27" s="89" t="s">
        <v>256</v>
      </c>
      <c r="E27" s="90">
        <v>3</v>
      </c>
      <c r="F27" s="90">
        <f t="shared" si="0"/>
        <v>3</v>
      </c>
      <c r="G27" s="54" t="str">
        <f>VLOOKUP(B27,'[3]Sheet1'!$D$24:$U$80,18,0)</f>
        <v>0</v>
      </c>
      <c r="H27" s="54">
        <f t="shared" si="1"/>
        <v>3</v>
      </c>
      <c r="I27" s="54">
        <v>25</v>
      </c>
      <c r="J27" s="54">
        <v>20</v>
      </c>
      <c r="K27" s="91">
        <v>8</v>
      </c>
      <c r="L27" s="91">
        <v>10</v>
      </c>
      <c r="M27" s="54">
        <v>25</v>
      </c>
      <c r="N27" s="54">
        <f t="shared" si="2"/>
        <v>25</v>
      </c>
      <c r="O27" s="54"/>
      <c r="P27" s="54"/>
      <c r="Q27" s="54"/>
      <c r="R27" s="54"/>
      <c r="S27" s="54"/>
      <c r="T27" s="54"/>
      <c r="U27" s="54">
        <f t="shared" si="3"/>
        <v>61</v>
      </c>
      <c r="V27" s="92" t="str">
        <f t="shared" si="4"/>
        <v>TB</v>
      </c>
      <c r="W27" s="93">
        <f t="shared" si="15"/>
        <v>58</v>
      </c>
      <c r="X27" s="92" t="str">
        <f t="shared" si="6"/>
        <v>TB</v>
      </c>
      <c r="Y27" s="55"/>
      <c r="Z27" s="99"/>
      <c r="AA27" s="99"/>
      <c r="AB27" s="99"/>
    </row>
    <row r="28" spans="1:28" s="56" customFormat="1" ht="18" customHeight="1">
      <c r="A28" s="87">
        <v>24</v>
      </c>
      <c r="B28" s="87" t="s">
        <v>263</v>
      </c>
      <c r="C28" s="89" t="s">
        <v>264</v>
      </c>
      <c r="D28" s="89" t="s">
        <v>63</v>
      </c>
      <c r="E28" s="90">
        <v>3</v>
      </c>
      <c r="F28" s="90">
        <f>E28</f>
        <v>3</v>
      </c>
      <c r="G28" s="54" t="str">
        <f>VLOOKUP(B28,'[3]Sheet1'!$D$24:$U$80,18,0)</f>
        <v>8</v>
      </c>
      <c r="H28" s="54">
        <f>F28+G28</f>
        <v>11</v>
      </c>
      <c r="I28" s="54">
        <v>25</v>
      </c>
      <c r="J28" s="54">
        <f>I28</f>
        <v>25</v>
      </c>
      <c r="K28" s="91">
        <v>12</v>
      </c>
      <c r="L28" s="91">
        <v>10</v>
      </c>
      <c r="M28" s="54">
        <v>22</v>
      </c>
      <c r="N28" s="54">
        <f>M28</f>
        <v>22</v>
      </c>
      <c r="O28" s="54"/>
      <c r="P28" s="54"/>
      <c r="Q28" s="54"/>
      <c r="R28" s="54"/>
      <c r="S28" s="54"/>
      <c r="T28" s="54"/>
      <c r="U28" s="54">
        <f>E28+I28+K28+M28+O28</f>
        <v>62</v>
      </c>
      <c r="V28" s="92" t="str">
        <f>IF(U28&lt;35,"Kém",IF(U28&lt;50,"Yếu",IF(U28&lt;65,"TB",IF(U28&lt;80,"Khá",IF(U28&lt;90,"Tốt","XS")))))</f>
        <v>TB</v>
      </c>
      <c r="W28" s="93">
        <f>ROUND((H28+J28+L28+N28+P28+Q28+R28+S28+T28),0)</f>
        <v>68</v>
      </c>
      <c r="X28" s="92" t="str">
        <f>IF(W28&lt;35,"Kém",IF(W28&lt;50,"Yếu",IF(W28&lt;65,"TB",IF(W28&lt;80,"Khá",IF(W28&lt;90,"Tốt","XS")))))</f>
        <v>Khá</v>
      </c>
      <c r="Y28" s="55"/>
      <c r="Z28" s="99"/>
      <c r="AA28" s="99"/>
      <c r="AB28" s="99"/>
    </row>
    <row r="29" spans="1:28" s="111" customFormat="1" ht="18" customHeight="1">
      <c r="A29" s="87">
        <v>25</v>
      </c>
      <c r="B29" s="103" t="s">
        <v>265</v>
      </c>
      <c r="C29" s="104" t="s">
        <v>266</v>
      </c>
      <c r="D29" s="104" t="s">
        <v>63</v>
      </c>
      <c r="E29" s="90">
        <v>0</v>
      </c>
      <c r="F29" s="90">
        <f>E29</f>
        <v>0</v>
      </c>
      <c r="G29" s="54" t="str">
        <f>VLOOKUP(B29,'[3]Sheet1'!$D$24:$U$80,18,0)</f>
        <v>0</v>
      </c>
      <c r="H29" s="106">
        <f>F29+G29</f>
        <v>0</v>
      </c>
      <c r="I29" s="54">
        <v>0</v>
      </c>
      <c r="J29" s="54">
        <f>I29</f>
        <v>0</v>
      </c>
      <c r="K29" s="91">
        <v>0</v>
      </c>
      <c r="L29" s="91">
        <v>10</v>
      </c>
      <c r="M29" s="54">
        <v>0</v>
      </c>
      <c r="N29" s="54">
        <f>M29</f>
        <v>0</v>
      </c>
      <c r="O29" s="106"/>
      <c r="P29" s="106"/>
      <c r="Q29" s="106"/>
      <c r="R29" s="106"/>
      <c r="S29" s="106"/>
      <c r="T29" s="106">
        <v>-10</v>
      </c>
      <c r="U29" s="106">
        <f>E29+I29+K29+M29+O29</f>
        <v>0</v>
      </c>
      <c r="V29" s="108" t="str">
        <f>IF(U29&lt;35,"Kém",IF(U29&lt;50,"Yếu",IF(U29&lt;65,"TB",IF(U29&lt;80,"Khá",IF(U29&lt;90,"Tốt","XS")))))</f>
        <v>Kém</v>
      </c>
      <c r="W29" s="109">
        <f>ROUND((H29+J29+L29+N29+P29+Q29+R29+S29+T29),0)</f>
        <v>0</v>
      </c>
      <c r="X29" s="108" t="str">
        <f>IF(W29&lt;35,"Kém",IF(W29&lt;50,"Yếu",IF(W29&lt;65,"TB",IF(W29&lt;80,"Khá",IF(W29&lt;90,"Tốt","XS")))))</f>
        <v>Kém</v>
      </c>
      <c r="Y29" s="110"/>
      <c r="Z29" s="112"/>
      <c r="AA29" s="112"/>
      <c r="AB29" s="112"/>
    </row>
    <row r="30" spans="1:28" s="56" customFormat="1" ht="18" customHeight="1">
      <c r="A30" s="87">
        <v>26</v>
      </c>
      <c r="B30" s="87" t="s">
        <v>267</v>
      </c>
      <c r="C30" s="89" t="s">
        <v>268</v>
      </c>
      <c r="D30" s="89" t="s">
        <v>63</v>
      </c>
      <c r="E30" s="90">
        <v>0</v>
      </c>
      <c r="F30" s="90">
        <f>E30</f>
        <v>0</v>
      </c>
      <c r="G30" s="54" t="str">
        <f>VLOOKUP(B30,'[3]Sheet1'!$D$24:$U$80,18,0)</f>
        <v>0</v>
      </c>
      <c r="H30" s="54">
        <f>F30+G30</f>
        <v>0</v>
      </c>
      <c r="I30" s="54">
        <v>25</v>
      </c>
      <c r="J30" s="54">
        <v>20</v>
      </c>
      <c r="K30" s="91">
        <v>0</v>
      </c>
      <c r="L30" s="91">
        <v>10</v>
      </c>
      <c r="M30" s="54">
        <v>0</v>
      </c>
      <c r="N30" s="54">
        <f>M30</f>
        <v>0</v>
      </c>
      <c r="O30" s="54"/>
      <c r="P30" s="54"/>
      <c r="Q30" s="54"/>
      <c r="R30" s="54"/>
      <c r="S30" s="54"/>
      <c r="T30" s="54">
        <v>-10</v>
      </c>
      <c r="U30" s="54">
        <f>E30+I30+K30+M30+O30</f>
        <v>25</v>
      </c>
      <c r="V30" s="92" t="str">
        <f>IF(U30&lt;35,"Kém",IF(U30&lt;50,"Yếu",IF(U30&lt;65,"TB",IF(U30&lt;80,"Khá",IF(U30&lt;90,"Tốt","XS")))))</f>
        <v>Kém</v>
      </c>
      <c r="W30" s="93">
        <f>ROUND((H30+J30+L30+N30+P30+Q30+R30+S30+T30),0)</f>
        <v>20</v>
      </c>
      <c r="X30" s="92" t="str">
        <f>IF(W30&lt;35,"Kém",IF(W30&lt;50,"Yếu",IF(W30&lt;65,"TB",IF(W30&lt;80,"Khá",IF(W30&lt;90,"Tốt","XS")))))</f>
        <v>Kém</v>
      </c>
      <c r="Y30" s="55"/>
      <c r="Z30" s="99"/>
      <c r="AA30" s="99"/>
      <c r="AB30" s="99"/>
    </row>
    <row r="31" spans="1:28" s="56" customFormat="1" ht="18" customHeight="1">
      <c r="A31" s="87">
        <v>27</v>
      </c>
      <c r="B31" s="87" t="s">
        <v>257</v>
      </c>
      <c r="C31" s="89" t="s">
        <v>258</v>
      </c>
      <c r="D31" s="89" t="s">
        <v>259</v>
      </c>
      <c r="E31" s="90">
        <v>3</v>
      </c>
      <c r="F31" s="90">
        <f>E31</f>
        <v>3</v>
      </c>
      <c r="G31" s="54" t="str">
        <f>VLOOKUP(B31,'[3]Sheet1'!$D$24:$U$80,18,0)</f>
        <v>0</v>
      </c>
      <c r="H31" s="54">
        <f>F31+G31</f>
        <v>3</v>
      </c>
      <c r="I31" s="54">
        <v>25</v>
      </c>
      <c r="J31" s="54">
        <v>20</v>
      </c>
      <c r="K31" s="91">
        <v>10</v>
      </c>
      <c r="L31" s="91">
        <v>10</v>
      </c>
      <c r="M31" s="54">
        <v>25</v>
      </c>
      <c r="N31" s="54">
        <f>M31</f>
        <v>25</v>
      </c>
      <c r="O31" s="54"/>
      <c r="P31" s="54"/>
      <c r="Q31" s="54"/>
      <c r="R31" s="54"/>
      <c r="S31" s="54"/>
      <c r="T31" s="54">
        <v>-10</v>
      </c>
      <c r="U31" s="54">
        <f>E31+I31+K31+M31+O31</f>
        <v>63</v>
      </c>
      <c r="V31" s="92" t="str">
        <f>IF(U31&lt;35,"Kém",IF(U31&lt;50,"Yếu",IF(U31&lt;65,"TB",IF(U31&lt;80,"Khá",IF(U31&lt;90,"Tốt","XS")))))</f>
        <v>TB</v>
      </c>
      <c r="W31" s="93">
        <f>ROUND((H31+J31+L31+N31+P31+Q31+R31+S31+T31),0)</f>
        <v>48</v>
      </c>
      <c r="X31" s="92" t="str">
        <f>IF(W31&lt;35,"Kém",IF(W31&lt;50,"Yếu",IF(W31&lt;65,"TB",IF(W31&lt;80,"Khá",IF(W31&lt;90,"Tốt","XS")))))</f>
        <v>Yếu</v>
      </c>
      <c r="Y31" s="55"/>
      <c r="Z31" s="99"/>
      <c r="AA31" s="99"/>
      <c r="AB31" s="99"/>
    </row>
    <row r="32" spans="1:28" s="56" customFormat="1" ht="18" customHeight="1">
      <c r="A32" s="87">
        <v>28</v>
      </c>
      <c r="B32" s="87" t="s">
        <v>308</v>
      </c>
      <c r="C32" s="89" t="s">
        <v>309</v>
      </c>
      <c r="D32" s="89" t="s">
        <v>262</v>
      </c>
      <c r="E32" s="90">
        <v>3</v>
      </c>
      <c r="F32" s="90">
        <f>E32</f>
        <v>3</v>
      </c>
      <c r="G32" s="54" t="str">
        <f>VLOOKUP(B32,'[3]Sheet1'!$D$24:$U$80,18,0)</f>
        <v>10</v>
      </c>
      <c r="H32" s="54">
        <f>F32+G32</f>
        <v>13</v>
      </c>
      <c r="I32" s="54">
        <v>25</v>
      </c>
      <c r="J32" s="54">
        <f>I32</f>
        <v>25</v>
      </c>
      <c r="K32" s="91">
        <v>12</v>
      </c>
      <c r="L32" s="91">
        <v>15</v>
      </c>
      <c r="M32" s="54">
        <v>22</v>
      </c>
      <c r="N32" s="54">
        <f>M32</f>
        <v>22</v>
      </c>
      <c r="O32" s="54"/>
      <c r="P32" s="54"/>
      <c r="Q32" s="54"/>
      <c r="R32" s="54"/>
      <c r="S32" s="54"/>
      <c r="T32" s="54"/>
      <c r="U32" s="54">
        <f>E32+I32+K32+M32+O32</f>
        <v>62</v>
      </c>
      <c r="V32" s="92" t="str">
        <f>IF(U32&lt;35,"Kém",IF(U32&lt;50,"Yếu",IF(U32&lt;65,"TB",IF(U32&lt;80,"Khá",IF(U32&lt;90,"Tốt","XS")))))</f>
        <v>TB</v>
      </c>
      <c r="W32" s="93">
        <f>ROUND((H32+J32+L32+N32+P32+Q32+R32+S32+T32),0)</f>
        <v>75</v>
      </c>
      <c r="X32" s="92" t="str">
        <f>IF(W32&lt;35,"Kém",IF(W32&lt;50,"Yếu",IF(W32&lt;65,"TB",IF(W32&lt;80,"Khá",IF(W32&lt;90,"Tốt","XS")))))</f>
        <v>Khá</v>
      </c>
      <c r="Y32" s="55"/>
      <c r="Z32" s="99"/>
      <c r="AA32" s="99"/>
      <c r="AB32" s="99"/>
    </row>
    <row r="33" spans="1:28" s="56" customFormat="1" ht="18" customHeight="1">
      <c r="A33" s="87">
        <v>29</v>
      </c>
      <c r="B33" s="87" t="s">
        <v>269</v>
      </c>
      <c r="C33" s="89" t="s">
        <v>270</v>
      </c>
      <c r="D33" s="89" t="s">
        <v>271</v>
      </c>
      <c r="E33" s="90">
        <v>0</v>
      </c>
      <c r="F33" s="90">
        <f t="shared" si="0"/>
        <v>0</v>
      </c>
      <c r="G33" s="54" t="str">
        <f>VLOOKUP(B33,'[3]Sheet1'!$D$24:$U$80,18,0)</f>
        <v>0</v>
      </c>
      <c r="H33" s="54">
        <f t="shared" si="1"/>
        <v>0</v>
      </c>
      <c r="I33" s="54">
        <v>25</v>
      </c>
      <c r="J33" s="54">
        <v>20</v>
      </c>
      <c r="K33" s="91">
        <v>0</v>
      </c>
      <c r="L33" s="91">
        <v>10</v>
      </c>
      <c r="M33" s="54">
        <v>0</v>
      </c>
      <c r="N33" s="54">
        <f t="shared" si="2"/>
        <v>0</v>
      </c>
      <c r="O33" s="54"/>
      <c r="P33" s="54"/>
      <c r="Q33" s="54"/>
      <c r="R33" s="54"/>
      <c r="S33" s="54"/>
      <c r="T33" s="54">
        <v>-10</v>
      </c>
      <c r="U33" s="54">
        <f t="shared" si="3"/>
        <v>25</v>
      </c>
      <c r="V33" s="92" t="str">
        <f t="shared" si="4"/>
        <v>Kém</v>
      </c>
      <c r="W33" s="93">
        <f t="shared" si="15"/>
        <v>20</v>
      </c>
      <c r="X33" s="92" t="str">
        <f t="shared" si="6"/>
        <v>Kém</v>
      </c>
      <c r="Y33" s="55"/>
      <c r="Z33" s="99"/>
      <c r="AA33" s="99"/>
      <c r="AB33" s="99"/>
    </row>
    <row r="34" spans="1:28" s="56" customFormat="1" ht="18" customHeight="1">
      <c r="A34" s="87">
        <v>30</v>
      </c>
      <c r="B34" s="87" t="s">
        <v>272</v>
      </c>
      <c r="C34" s="89" t="s">
        <v>273</v>
      </c>
      <c r="D34" s="89" t="s">
        <v>64</v>
      </c>
      <c r="E34" s="90">
        <v>3</v>
      </c>
      <c r="F34" s="90">
        <f t="shared" si="0"/>
        <v>3</v>
      </c>
      <c r="G34" s="54" t="str">
        <f>VLOOKUP(B34,'[3]Sheet1'!$D$24:$U$80,18,0)</f>
        <v>8</v>
      </c>
      <c r="H34" s="54">
        <f t="shared" si="1"/>
        <v>11</v>
      </c>
      <c r="I34" s="54">
        <v>25</v>
      </c>
      <c r="J34" s="54">
        <f>I34</f>
        <v>25</v>
      </c>
      <c r="K34" s="91">
        <v>8</v>
      </c>
      <c r="L34" s="91">
        <v>12</v>
      </c>
      <c r="M34" s="54">
        <v>19</v>
      </c>
      <c r="N34" s="54">
        <f t="shared" si="2"/>
        <v>19</v>
      </c>
      <c r="O34" s="54"/>
      <c r="P34" s="54"/>
      <c r="Q34" s="54"/>
      <c r="R34" s="54"/>
      <c r="S34" s="54"/>
      <c r="T34" s="54">
        <v>-10</v>
      </c>
      <c r="U34" s="54">
        <f t="shared" si="3"/>
        <v>55</v>
      </c>
      <c r="V34" s="92" t="str">
        <f t="shared" si="4"/>
        <v>TB</v>
      </c>
      <c r="W34" s="93">
        <f t="shared" si="15"/>
        <v>57</v>
      </c>
      <c r="X34" s="92" t="str">
        <f t="shared" si="6"/>
        <v>TB</v>
      </c>
      <c r="Y34" s="55"/>
      <c r="Z34" s="99"/>
      <c r="AA34" s="99"/>
      <c r="AB34" s="99"/>
    </row>
    <row r="35" spans="1:28" s="111" customFormat="1" ht="18" customHeight="1">
      <c r="A35" s="87">
        <v>31</v>
      </c>
      <c r="B35" s="103" t="s">
        <v>274</v>
      </c>
      <c r="C35" s="104" t="s">
        <v>275</v>
      </c>
      <c r="D35" s="104" t="s">
        <v>65</v>
      </c>
      <c r="E35" s="90">
        <v>0</v>
      </c>
      <c r="F35" s="90">
        <f t="shared" si="0"/>
        <v>0</v>
      </c>
      <c r="G35" s="54" t="str">
        <f>VLOOKUP(B35,'[3]Sheet1'!$D$24:$U$80,18,0)</f>
        <v>0</v>
      </c>
      <c r="H35" s="106">
        <f t="shared" si="1"/>
        <v>0</v>
      </c>
      <c r="I35" s="54">
        <v>25</v>
      </c>
      <c r="J35" s="54">
        <f>I35</f>
        <v>25</v>
      </c>
      <c r="K35" s="91">
        <v>0</v>
      </c>
      <c r="L35" s="91">
        <v>15</v>
      </c>
      <c r="M35" s="54">
        <v>0</v>
      </c>
      <c r="N35" s="54">
        <f t="shared" si="2"/>
        <v>0</v>
      </c>
      <c r="O35" s="106"/>
      <c r="P35" s="106"/>
      <c r="Q35" s="106"/>
      <c r="R35" s="106"/>
      <c r="S35" s="106"/>
      <c r="T35" s="54">
        <v>-10</v>
      </c>
      <c r="U35" s="106">
        <f t="shared" si="3"/>
        <v>25</v>
      </c>
      <c r="V35" s="108" t="str">
        <f t="shared" si="4"/>
        <v>Kém</v>
      </c>
      <c r="W35" s="109">
        <f t="shared" si="15"/>
        <v>30</v>
      </c>
      <c r="X35" s="108" t="str">
        <f t="shared" si="6"/>
        <v>Kém</v>
      </c>
      <c r="Y35" s="110"/>
      <c r="Z35" s="112"/>
      <c r="AA35" s="112"/>
      <c r="AB35" s="112"/>
    </row>
    <row r="36" spans="1:28" s="56" customFormat="1" ht="18" customHeight="1">
      <c r="A36" s="87">
        <v>32</v>
      </c>
      <c r="B36" s="87" t="s">
        <v>276</v>
      </c>
      <c r="C36" s="89" t="s">
        <v>277</v>
      </c>
      <c r="D36" s="89" t="s">
        <v>278</v>
      </c>
      <c r="E36" s="90">
        <v>3</v>
      </c>
      <c r="F36" s="90">
        <f aca="true" t="shared" si="16" ref="F36:F58">E36</f>
        <v>3</v>
      </c>
      <c r="G36" s="54" t="str">
        <f>VLOOKUP(B36,'[3]Sheet1'!$D$24:$U$80,18,0)</f>
        <v>10</v>
      </c>
      <c r="H36" s="54">
        <f aca="true" t="shared" si="17" ref="H36:H58">F36+G36</f>
        <v>13</v>
      </c>
      <c r="I36" s="54">
        <v>25</v>
      </c>
      <c r="J36" s="54">
        <f aca="true" t="shared" si="18" ref="J36:J57">I36</f>
        <v>25</v>
      </c>
      <c r="K36" s="91">
        <v>8</v>
      </c>
      <c r="L36" s="91">
        <v>10</v>
      </c>
      <c r="M36" s="54">
        <v>17</v>
      </c>
      <c r="N36" s="54">
        <f aca="true" t="shared" si="19" ref="N36:N58">M36</f>
        <v>17</v>
      </c>
      <c r="O36" s="54"/>
      <c r="P36" s="54"/>
      <c r="Q36" s="54"/>
      <c r="R36" s="54"/>
      <c r="S36" s="54"/>
      <c r="T36" s="54"/>
      <c r="U36" s="54">
        <f aca="true" t="shared" si="20" ref="U36:U58">E36+I36+K36+M36+O36</f>
        <v>53</v>
      </c>
      <c r="V36" s="92" t="str">
        <f aca="true" t="shared" si="21" ref="V36:V58">IF(U36&lt;35,"Kém",IF(U36&lt;50,"Yếu",IF(U36&lt;65,"TB",IF(U36&lt;80,"Khá",IF(U36&lt;90,"Tốt","XS")))))</f>
        <v>TB</v>
      </c>
      <c r="W36" s="93">
        <f t="shared" si="15"/>
        <v>65</v>
      </c>
      <c r="X36" s="92" t="str">
        <f aca="true" t="shared" si="22" ref="X36:X58">IF(W36&lt;35,"Kém",IF(W36&lt;50,"Yếu",IF(W36&lt;65,"TB",IF(W36&lt;80,"Khá",IF(W36&lt;90,"Tốt","XS")))))</f>
        <v>Khá</v>
      </c>
      <c r="Y36" s="55"/>
      <c r="Z36" s="99"/>
      <c r="AA36" s="99"/>
      <c r="AB36" s="99"/>
    </row>
    <row r="37" spans="1:28" s="56" customFormat="1" ht="18" customHeight="1">
      <c r="A37" s="87">
        <v>33</v>
      </c>
      <c r="B37" s="87" t="s">
        <v>283</v>
      </c>
      <c r="C37" s="89" t="s">
        <v>284</v>
      </c>
      <c r="D37" s="89" t="s">
        <v>285</v>
      </c>
      <c r="E37" s="90">
        <v>3</v>
      </c>
      <c r="F37" s="90">
        <f>E37</f>
        <v>3</v>
      </c>
      <c r="G37" s="54" t="str">
        <f>VLOOKUP(B37,'[3]Sheet1'!$D$24:$U$80,18,0)</f>
        <v>8</v>
      </c>
      <c r="H37" s="54">
        <f>F37+G37</f>
        <v>11</v>
      </c>
      <c r="I37" s="54">
        <v>25</v>
      </c>
      <c r="J37" s="54">
        <f>I37</f>
        <v>25</v>
      </c>
      <c r="K37" s="91">
        <v>10</v>
      </c>
      <c r="L37" s="91">
        <v>10</v>
      </c>
      <c r="M37" s="54">
        <v>19</v>
      </c>
      <c r="N37" s="54">
        <f>M37</f>
        <v>19</v>
      </c>
      <c r="O37" s="54"/>
      <c r="P37" s="54"/>
      <c r="Q37" s="54"/>
      <c r="R37" s="54"/>
      <c r="S37" s="54"/>
      <c r="T37" s="54"/>
      <c r="U37" s="54">
        <f>E37+I37+K37+M37+O37</f>
        <v>57</v>
      </c>
      <c r="V37" s="92" t="str">
        <f>IF(U37&lt;35,"Kém",IF(U37&lt;50,"Yếu",IF(U37&lt;65,"TB",IF(U37&lt;80,"Khá",IF(U37&lt;90,"Tốt","XS")))))</f>
        <v>TB</v>
      </c>
      <c r="W37" s="93">
        <f>ROUND((H37+J37+L37+N37+P37+Q37+R37+S37+T37),0)</f>
        <v>65</v>
      </c>
      <c r="X37" s="92" t="str">
        <f>IF(W37&lt;35,"Kém",IF(W37&lt;50,"Yếu",IF(W37&lt;65,"TB",IF(W37&lt;80,"Khá",IF(W37&lt;90,"Tốt","XS")))))</f>
        <v>Khá</v>
      </c>
      <c r="Y37" s="55"/>
      <c r="Z37" s="99"/>
      <c r="AA37" s="99"/>
      <c r="AB37" s="99"/>
    </row>
    <row r="38" spans="1:28" s="56" customFormat="1" ht="18" customHeight="1">
      <c r="A38" s="87">
        <v>34</v>
      </c>
      <c r="B38" s="87" t="s">
        <v>282</v>
      </c>
      <c r="C38" s="89" t="s">
        <v>66</v>
      </c>
      <c r="D38" s="89" t="s">
        <v>67</v>
      </c>
      <c r="E38" s="90">
        <v>6</v>
      </c>
      <c r="F38" s="90">
        <f t="shared" si="16"/>
        <v>6</v>
      </c>
      <c r="G38" s="54" t="str">
        <f>VLOOKUP(B38,'[3]Sheet1'!$D$24:$U$80,18,0)</f>
        <v>8</v>
      </c>
      <c r="H38" s="54">
        <f t="shared" si="17"/>
        <v>14</v>
      </c>
      <c r="I38" s="54">
        <v>25</v>
      </c>
      <c r="J38" s="54">
        <f t="shared" si="18"/>
        <v>25</v>
      </c>
      <c r="K38" s="91">
        <v>14</v>
      </c>
      <c r="L38" s="91">
        <v>15</v>
      </c>
      <c r="M38" s="54">
        <v>23</v>
      </c>
      <c r="N38" s="54">
        <f t="shared" si="19"/>
        <v>23</v>
      </c>
      <c r="O38" s="54"/>
      <c r="P38" s="54"/>
      <c r="Q38" s="54"/>
      <c r="R38" s="54"/>
      <c r="S38" s="54"/>
      <c r="T38" s="54"/>
      <c r="U38" s="54">
        <f t="shared" si="20"/>
        <v>68</v>
      </c>
      <c r="V38" s="92" t="str">
        <f t="shared" si="21"/>
        <v>Khá</v>
      </c>
      <c r="W38" s="93">
        <f t="shared" si="15"/>
        <v>77</v>
      </c>
      <c r="X38" s="92" t="str">
        <f t="shared" si="22"/>
        <v>Khá</v>
      </c>
      <c r="Y38" s="55"/>
      <c r="Z38" s="99"/>
      <c r="AA38" s="99"/>
      <c r="AB38" s="99"/>
    </row>
    <row r="39" spans="1:28" s="56" customFormat="1" ht="18" customHeight="1">
      <c r="A39" s="87">
        <v>35</v>
      </c>
      <c r="B39" s="87" t="s">
        <v>286</v>
      </c>
      <c r="C39" s="89" t="s">
        <v>287</v>
      </c>
      <c r="D39" s="89" t="s">
        <v>55</v>
      </c>
      <c r="E39" s="90">
        <v>3</v>
      </c>
      <c r="F39" s="90">
        <f t="shared" si="16"/>
        <v>3</v>
      </c>
      <c r="G39" s="54" t="str">
        <f>VLOOKUP(B39,'[3]Sheet1'!$D$24:$U$80,18,0)</f>
        <v>8</v>
      </c>
      <c r="H39" s="54">
        <f t="shared" si="17"/>
        <v>11</v>
      </c>
      <c r="I39" s="54">
        <v>25</v>
      </c>
      <c r="J39" s="54">
        <f t="shared" si="18"/>
        <v>25</v>
      </c>
      <c r="K39" s="91">
        <v>10</v>
      </c>
      <c r="L39" s="91">
        <v>10</v>
      </c>
      <c r="M39" s="54">
        <v>17</v>
      </c>
      <c r="N39" s="54">
        <f t="shared" si="19"/>
        <v>17</v>
      </c>
      <c r="O39" s="54"/>
      <c r="P39" s="54"/>
      <c r="Q39" s="54"/>
      <c r="R39" s="54"/>
      <c r="S39" s="54"/>
      <c r="T39" s="54">
        <v>-10</v>
      </c>
      <c r="U39" s="54">
        <f t="shared" si="20"/>
        <v>55</v>
      </c>
      <c r="V39" s="92" t="str">
        <f t="shared" si="21"/>
        <v>TB</v>
      </c>
      <c r="W39" s="93">
        <f t="shared" si="15"/>
        <v>53</v>
      </c>
      <c r="X39" s="92" t="str">
        <f t="shared" si="22"/>
        <v>TB</v>
      </c>
      <c r="Y39" s="55"/>
      <c r="Z39" s="99"/>
      <c r="AA39" s="99"/>
      <c r="AB39" s="99"/>
    </row>
    <row r="40" spans="1:28" s="56" customFormat="1" ht="18" customHeight="1">
      <c r="A40" s="87">
        <v>36</v>
      </c>
      <c r="B40" s="87" t="s">
        <v>288</v>
      </c>
      <c r="C40" s="89" t="s">
        <v>68</v>
      </c>
      <c r="D40" s="89" t="s">
        <v>289</v>
      </c>
      <c r="E40" s="90">
        <v>6</v>
      </c>
      <c r="F40" s="90">
        <f t="shared" si="16"/>
        <v>6</v>
      </c>
      <c r="G40" s="54" t="str">
        <f>VLOOKUP(B40,'[3]Sheet1'!$D$24:$U$80,18,0)</f>
        <v>10</v>
      </c>
      <c r="H40" s="54">
        <f t="shared" si="17"/>
        <v>16</v>
      </c>
      <c r="I40" s="54">
        <v>25</v>
      </c>
      <c r="J40" s="54">
        <v>20</v>
      </c>
      <c r="K40" s="91">
        <v>15</v>
      </c>
      <c r="L40" s="91">
        <v>15</v>
      </c>
      <c r="M40" s="54">
        <v>25</v>
      </c>
      <c r="N40" s="54">
        <f t="shared" si="19"/>
        <v>25</v>
      </c>
      <c r="O40" s="54"/>
      <c r="P40" s="54"/>
      <c r="Q40" s="54"/>
      <c r="R40" s="54"/>
      <c r="S40" s="54"/>
      <c r="T40" s="54"/>
      <c r="U40" s="54">
        <f t="shared" si="20"/>
        <v>71</v>
      </c>
      <c r="V40" s="92" t="str">
        <f t="shared" si="21"/>
        <v>Khá</v>
      </c>
      <c r="W40" s="93">
        <f t="shared" si="15"/>
        <v>76</v>
      </c>
      <c r="X40" s="92" t="str">
        <f t="shared" si="22"/>
        <v>Khá</v>
      </c>
      <c r="Y40" s="55"/>
      <c r="Z40" s="99"/>
      <c r="AA40" s="99"/>
      <c r="AB40" s="99"/>
    </row>
    <row r="41" spans="1:28" s="56" customFormat="1" ht="18" customHeight="1">
      <c r="A41" s="87">
        <v>37</v>
      </c>
      <c r="B41" s="87" t="s">
        <v>290</v>
      </c>
      <c r="C41" s="89" t="s">
        <v>291</v>
      </c>
      <c r="D41" s="89" t="s">
        <v>289</v>
      </c>
      <c r="E41" s="90">
        <v>3</v>
      </c>
      <c r="F41" s="90">
        <f t="shared" si="16"/>
        <v>3</v>
      </c>
      <c r="G41" s="54" t="str">
        <f>VLOOKUP(B41,'[3]Sheet1'!$D$24:$U$80,18,0)</f>
        <v>10</v>
      </c>
      <c r="H41" s="54">
        <f t="shared" si="17"/>
        <v>13</v>
      </c>
      <c r="I41" s="54">
        <v>25</v>
      </c>
      <c r="J41" s="54">
        <v>20</v>
      </c>
      <c r="K41" s="91">
        <v>10</v>
      </c>
      <c r="L41" s="91">
        <v>10</v>
      </c>
      <c r="M41" s="54">
        <v>19</v>
      </c>
      <c r="N41" s="54">
        <f t="shared" si="19"/>
        <v>19</v>
      </c>
      <c r="O41" s="54"/>
      <c r="P41" s="54"/>
      <c r="Q41" s="54"/>
      <c r="R41" s="54"/>
      <c r="S41" s="54"/>
      <c r="T41" s="54"/>
      <c r="U41" s="54">
        <f t="shared" si="20"/>
        <v>57</v>
      </c>
      <c r="V41" s="92" t="str">
        <f t="shared" si="21"/>
        <v>TB</v>
      </c>
      <c r="W41" s="93">
        <f t="shared" si="15"/>
        <v>62</v>
      </c>
      <c r="X41" s="92" t="str">
        <f t="shared" si="22"/>
        <v>TB</v>
      </c>
      <c r="Y41" s="55"/>
      <c r="Z41" s="99"/>
      <c r="AA41" s="99"/>
      <c r="AB41" s="99"/>
    </row>
    <row r="42" spans="1:28" s="56" customFormat="1" ht="18" customHeight="1">
      <c r="A42" s="87">
        <v>38</v>
      </c>
      <c r="B42" s="87" t="s">
        <v>292</v>
      </c>
      <c r="C42" s="89" t="s">
        <v>62</v>
      </c>
      <c r="D42" s="89" t="s">
        <v>69</v>
      </c>
      <c r="E42" s="90">
        <v>3</v>
      </c>
      <c r="F42" s="90">
        <f t="shared" si="16"/>
        <v>3</v>
      </c>
      <c r="G42" s="54" t="str">
        <f>VLOOKUP(B42,'[3]Sheet1'!$D$24:$U$80,18,0)</f>
        <v>8</v>
      </c>
      <c r="H42" s="54">
        <f t="shared" si="17"/>
        <v>11</v>
      </c>
      <c r="I42" s="54">
        <v>25</v>
      </c>
      <c r="J42" s="54">
        <f t="shared" si="18"/>
        <v>25</v>
      </c>
      <c r="K42" s="91">
        <v>10</v>
      </c>
      <c r="L42" s="91">
        <v>11</v>
      </c>
      <c r="M42" s="54">
        <v>25</v>
      </c>
      <c r="N42" s="54">
        <f t="shared" si="19"/>
        <v>25</v>
      </c>
      <c r="O42" s="54"/>
      <c r="P42" s="54"/>
      <c r="Q42" s="54"/>
      <c r="R42" s="54"/>
      <c r="S42" s="54"/>
      <c r="T42" s="54"/>
      <c r="U42" s="54">
        <f t="shared" si="20"/>
        <v>63</v>
      </c>
      <c r="V42" s="92" t="str">
        <f t="shared" si="21"/>
        <v>TB</v>
      </c>
      <c r="W42" s="93">
        <f t="shared" si="15"/>
        <v>72</v>
      </c>
      <c r="X42" s="92" t="str">
        <f t="shared" si="22"/>
        <v>Khá</v>
      </c>
      <c r="Y42" s="55"/>
      <c r="Z42" s="99"/>
      <c r="AA42" s="99"/>
      <c r="AB42" s="99"/>
    </row>
    <row r="43" spans="1:28" s="56" customFormat="1" ht="18" customHeight="1">
      <c r="A43" s="87">
        <v>39</v>
      </c>
      <c r="B43" s="87" t="s">
        <v>293</v>
      </c>
      <c r="C43" s="89" t="s">
        <v>294</v>
      </c>
      <c r="D43" s="89" t="s">
        <v>295</v>
      </c>
      <c r="E43" s="90">
        <v>6</v>
      </c>
      <c r="F43" s="90">
        <f t="shared" si="16"/>
        <v>6</v>
      </c>
      <c r="G43" s="54" t="str">
        <f>VLOOKUP(B43,'[3]Sheet1'!$D$24:$U$80,18,0)</f>
        <v>8</v>
      </c>
      <c r="H43" s="54">
        <f t="shared" si="17"/>
        <v>14</v>
      </c>
      <c r="I43" s="54">
        <v>25</v>
      </c>
      <c r="J43" s="54">
        <v>20</v>
      </c>
      <c r="K43" s="91">
        <v>16</v>
      </c>
      <c r="L43" s="91">
        <v>20</v>
      </c>
      <c r="M43" s="54">
        <v>25</v>
      </c>
      <c r="N43" s="54">
        <f t="shared" si="19"/>
        <v>25</v>
      </c>
      <c r="O43" s="54"/>
      <c r="P43" s="54"/>
      <c r="Q43" s="54"/>
      <c r="R43" s="54"/>
      <c r="S43" s="54">
        <v>5</v>
      </c>
      <c r="T43" s="54"/>
      <c r="U43" s="54">
        <f t="shared" si="20"/>
        <v>72</v>
      </c>
      <c r="V43" s="92" t="str">
        <f t="shared" si="21"/>
        <v>Khá</v>
      </c>
      <c r="W43" s="93">
        <f t="shared" si="15"/>
        <v>84</v>
      </c>
      <c r="X43" s="92" t="str">
        <f t="shared" si="22"/>
        <v>Tốt</v>
      </c>
      <c r="Y43" s="55"/>
      <c r="Z43" s="99"/>
      <c r="AA43" s="99"/>
      <c r="AB43" s="99"/>
    </row>
    <row r="44" spans="1:28" s="111" customFormat="1" ht="18" customHeight="1">
      <c r="A44" s="87">
        <v>40</v>
      </c>
      <c r="B44" s="103" t="s">
        <v>296</v>
      </c>
      <c r="C44" s="104" t="s">
        <v>297</v>
      </c>
      <c r="D44" s="104" t="s">
        <v>59</v>
      </c>
      <c r="E44" s="90">
        <v>0</v>
      </c>
      <c r="F44" s="90">
        <f t="shared" si="16"/>
        <v>0</v>
      </c>
      <c r="G44" s="54" t="str">
        <f>VLOOKUP(B44,'[3]Sheet1'!$D$24:$U$80,18,0)</f>
        <v>0</v>
      </c>
      <c r="H44" s="106">
        <f t="shared" si="17"/>
        <v>0</v>
      </c>
      <c r="I44" s="54">
        <v>0</v>
      </c>
      <c r="J44" s="54">
        <f t="shared" si="18"/>
        <v>0</v>
      </c>
      <c r="K44" s="91">
        <v>0</v>
      </c>
      <c r="L44" s="91">
        <v>10</v>
      </c>
      <c r="M44" s="54">
        <v>0</v>
      </c>
      <c r="N44" s="54">
        <f t="shared" si="19"/>
        <v>0</v>
      </c>
      <c r="O44" s="106"/>
      <c r="P44" s="106"/>
      <c r="Q44" s="106"/>
      <c r="R44" s="106"/>
      <c r="S44" s="106"/>
      <c r="T44" s="106">
        <v>-10</v>
      </c>
      <c r="U44" s="106">
        <f t="shared" si="20"/>
        <v>0</v>
      </c>
      <c r="V44" s="108" t="str">
        <f t="shared" si="21"/>
        <v>Kém</v>
      </c>
      <c r="W44" s="109">
        <f t="shared" si="15"/>
        <v>0</v>
      </c>
      <c r="X44" s="108" t="str">
        <f t="shared" si="22"/>
        <v>Kém</v>
      </c>
      <c r="Y44" s="110"/>
      <c r="Z44" s="112"/>
      <c r="AA44" s="112"/>
      <c r="AB44" s="112"/>
    </row>
    <row r="45" spans="1:28" s="56" customFormat="1" ht="18" customHeight="1">
      <c r="A45" s="87">
        <v>41</v>
      </c>
      <c r="B45" s="87" t="s">
        <v>298</v>
      </c>
      <c r="C45" s="89" t="s">
        <v>299</v>
      </c>
      <c r="D45" s="89" t="s">
        <v>60</v>
      </c>
      <c r="E45" s="90">
        <v>3</v>
      </c>
      <c r="F45" s="90">
        <f t="shared" si="16"/>
        <v>3</v>
      </c>
      <c r="G45" s="54" t="str">
        <f>VLOOKUP(B45,'[3]Sheet1'!$D$24:$U$80,18,0)</f>
        <v>10</v>
      </c>
      <c r="H45" s="54">
        <f t="shared" si="17"/>
        <v>13</v>
      </c>
      <c r="I45" s="54">
        <v>25</v>
      </c>
      <c r="J45" s="54">
        <f t="shared" si="18"/>
        <v>25</v>
      </c>
      <c r="K45" s="91">
        <v>15</v>
      </c>
      <c r="L45" s="91">
        <v>13</v>
      </c>
      <c r="M45" s="54">
        <v>25</v>
      </c>
      <c r="N45" s="54">
        <f t="shared" si="19"/>
        <v>25</v>
      </c>
      <c r="O45" s="54"/>
      <c r="P45" s="54"/>
      <c r="Q45" s="54"/>
      <c r="R45" s="54"/>
      <c r="S45" s="54"/>
      <c r="T45" s="54"/>
      <c r="U45" s="54">
        <f t="shared" si="20"/>
        <v>68</v>
      </c>
      <c r="V45" s="92" t="str">
        <f t="shared" si="21"/>
        <v>Khá</v>
      </c>
      <c r="W45" s="93">
        <f t="shared" si="15"/>
        <v>76</v>
      </c>
      <c r="X45" s="92" t="str">
        <f t="shared" si="22"/>
        <v>Khá</v>
      </c>
      <c r="Y45" s="55"/>
      <c r="Z45" s="99"/>
      <c r="AA45" s="99"/>
      <c r="AB45" s="99"/>
    </row>
    <row r="46" spans="1:28" s="56" customFormat="1" ht="18" customHeight="1">
      <c r="A46" s="87">
        <v>42</v>
      </c>
      <c r="B46" s="87" t="s">
        <v>300</v>
      </c>
      <c r="C46" s="89" t="s">
        <v>301</v>
      </c>
      <c r="D46" s="89" t="s">
        <v>302</v>
      </c>
      <c r="E46" s="90">
        <v>3</v>
      </c>
      <c r="F46" s="90">
        <f t="shared" si="16"/>
        <v>3</v>
      </c>
      <c r="G46" s="54" t="str">
        <f>VLOOKUP(B46,'[3]Sheet1'!$D$24:$U$80,18,0)</f>
        <v>0</v>
      </c>
      <c r="H46" s="54">
        <f t="shared" si="17"/>
        <v>3</v>
      </c>
      <c r="I46" s="54">
        <v>25</v>
      </c>
      <c r="J46" s="54">
        <v>20</v>
      </c>
      <c r="K46" s="91">
        <v>10</v>
      </c>
      <c r="L46" s="91">
        <v>10</v>
      </c>
      <c r="M46" s="54">
        <v>22</v>
      </c>
      <c r="N46" s="54">
        <f t="shared" si="19"/>
        <v>22</v>
      </c>
      <c r="O46" s="54"/>
      <c r="P46" s="54"/>
      <c r="Q46" s="54"/>
      <c r="R46" s="54"/>
      <c r="S46" s="54"/>
      <c r="T46" s="54"/>
      <c r="U46" s="54">
        <f t="shared" si="20"/>
        <v>60</v>
      </c>
      <c r="V46" s="92" t="str">
        <f t="shared" si="21"/>
        <v>TB</v>
      </c>
      <c r="W46" s="93">
        <f t="shared" si="15"/>
        <v>55</v>
      </c>
      <c r="X46" s="92" t="str">
        <f t="shared" si="22"/>
        <v>TB</v>
      </c>
      <c r="Y46" s="55"/>
      <c r="Z46" s="99"/>
      <c r="AA46" s="99"/>
      <c r="AB46" s="99"/>
    </row>
    <row r="47" spans="1:28" s="128" customFormat="1" ht="18" customHeight="1">
      <c r="A47" s="87">
        <v>43</v>
      </c>
      <c r="B47" s="119" t="s">
        <v>206</v>
      </c>
      <c r="C47" s="120" t="s">
        <v>207</v>
      </c>
      <c r="D47" s="120" t="s">
        <v>208</v>
      </c>
      <c r="E47" s="121">
        <v>0</v>
      </c>
      <c r="F47" s="121">
        <f>E47</f>
        <v>0</v>
      </c>
      <c r="G47" s="54" t="str">
        <f>VLOOKUP(B47,'[3]Sheet1'!$D$24:$U$80,18,0)</f>
        <v>0</v>
      </c>
      <c r="H47" s="122">
        <f>F47+G47</f>
        <v>0</v>
      </c>
      <c r="I47" s="122">
        <v>25</v>
      </c>
      <c r="J47" s="122">
        <f>I47</f>
        <v>25</v>
      </c>
      <c r="K47" s="123">
        <v>0</v>
      </c>
      <c r="L47" s="123">
        <v>10</v>
      </c>
      <c r="M47" s="122">
        <v>0</v>
      </c>
      <c r="N47" s="122">
        <f>M47</f>
        <v>0</v>
      </c>
      <c r="O47" s="122"/>
      <c r="P47" s="122"/>
      <c r="Q47" s="122"/>
      <c r="R47" s="122"/>
      <c r="S47" s="122"/>
      <c r="T47" s="122">
        <v>-10</v>
      </c>
      <c r="U47" s="122">
        <f>E47+I47+K47+M47+O47</f>
        <v>25</v>
      </c>
      <c r="V47" s="124" t="str">
        <f>IF(U47&lt;35,"Kém",IF(U47&lt;50,"Yếu",IF(U47&lt;65,"TB",IF(U47&lt;80,"Khá",IF(U47&lt;90,"Tốt","XS")))))</f>
        <v>Kém</v>
      </c>
      <c r="W47" s="125">
        <f>ROUND((H47+J47+L47+N47+P47+Q47+R47+S47+T47),0)</f>
        <v>25</v>
      </c>
      <c r="X47" s="124" t="str">
        <f>IF(W47&lt;35,"Kém",IF(W47&lt;50,"Yếu",IF(W47&lt;65,"TB",IF(W47&lt;80,"Khá",IF(W47&lt;90,"Tốt","XS")))))</f>
        <v>Kém</v>
      </c>
      <c r="Y47" s="126"/>
      <c r="Z47" s="127"/>
      <c r="AA47" s="127"/>
      <c r="AB47" s="127"/>
    </row>
    <row r="48" spans="1:28" s="111" customFormat="1" ht="18" customHeight="1">
      <c r="A48" s="87">
        <v>44</v>
      </c>
      <c r="B48" s="103" t="s">
        <v>279</v>
      </c>
      <c r="C48" s="104" t="s">
        <v>280</v>
      </c>
      <c r="D48" s="104" t="s">
        <v>281</v>
      </c>
      <c r="E48" s="90">
        <v>0</v>
      </c>
      <c r="F48" s="90">
        <f>E48</f>
        <v>0</v>
      </c>
      <c r="G48" s="54" t="str">
        <f>VLOOKUP(B48,'[3]Sheet1'!$D$24:$U$80,18,0)</f>
        <v>0</v>
      </c>
      <c r="H48" s="106">
        <f>F48+G48</f>
        <v>0</v>
      </c>
      <c r="I48" s="54">
        <v>0</v>
      </c>
      <c r="J48" s="54">
        <f>I48</f>
        <v>0</v>
      </c>
      <c r="K48" s="91">
        <v>0</v>
      </c>
      <c r="L48" s="91">
        <v>10</v>
      </c>
      <c r="M48" s="54">
        <v>0</v>
      </c>
      <c r="N48" s="54">
        <f>M48</f>
        <v>0</v>
      </c>
      <c r="O48" s="106"/>
      <c r="P48" s="106"/>
      <c r="Q48" s="106"/>
      <c r="R48" s="106"/>
      <c r="S48" s="106"/>
      <c r="T48" s="106">
        <v>-10</v>
      </c>
      <c r="U48" s="106">
        <f>E48+I48+K48+M48+O48</f>
        <v>0</v>
      </c>
      <c r="V48" s="108" t="str">
        <f>IF(U48&lt;35,"Kém",IF(U48&lt;50,"Yếu",IF(U48&lt;65,"TB",IF(U48&lt;80,"Khá",IF(U48&lt;90,"Tốt","XS")))))</f>
        <v>Kém</v>
      </c>
      <c r="W48" s="109">
        <f>ROUND((H48+J48+L48+N48+P48+Q48+R48+S48+T48),0)</f>
        <v>0</v>
      </c>
      <c r="X48" s="108" t="str">
        <f>IF(W48&lt;35,"Kém",IF(W48&lt;50,"Yếu",IF(W48&lt;65,"TB",IF(W48&lt;80,"Khá",IF(W48&lt;90,"Tốt","XS")))))</f>
        <v>Kém</v>
      </c>
      <c r="Y48" s="110"/>
      <c r="Z48" s="112"/>
      <c r="AA48" s="112"/>
      <c r="AB48" s="112"/>
    </row>
    <row r="49" spans="1:28" s="56" customFormat="1" ht="18" customHeight="1">
      <c r="A49" s="87">
        <v>45</v>
      </c>
      <c r="B49" s="87" t="s">
        <v>303</v>
      </c>
      <c r="C49" s="89" t="s">
        <v>304</v>
      </c>
      <c r="D49" s="89" t="s">
        <v>305</v>
      </c>
      <c r="E49" s="90">
        <v>6</v>
      </c>
      <c r="F49" s="90">
        <f t="shared" si="16"/>
        <v>6</v>
      </c>
      <c r="G49" s="54" t="str">
        <f>VLOOKUP(B49,'[3]Sheet1'!$D$24:$U$80,18,0)</f>
        <v>0</v>
      </c>
      <c r="H49" s="54">
        <f t="shared" si="17"/>
        <v>6</v>
      </c>
      <c r="I49" s="54">
        <v>25</v>
      </c>
      <c r="J49" s="54">
        <f t="shared" si="18"/>
        <v>25</v>
      </c>
      <c r="K49" s="91">
        <v>16</v>
      </c>
      <c r="L49" s="91">
        <v>20</v>
      </c>
      <c r="M49" s="54">
        <v>21</v>
      </c>
      <c r="N49" s="54">
        <v>25</v>
      </c>
      <c r="O49" s="54"/>
      <c r="P49" s="54"/>
      <c r="Q49" s="54"/>
      <c r="R49" s="54"/>
      <c r="S49" s="54">
        <v>5</v>
      </c>
      <c r="T49" s="54">
        <v>-10</v>
      </c>
      <c r="U49" s="54">
        <f t="shared" si="20"/>
        <v>68</v>
      </c>
      <c r="V49" s="92" t="str">
        <f t="shared" si="21"/>
        <v>Khá</v>
      </c>
      <c r="W49" s="93">
        <f t="shared" si="15"/>
        <v>71</v>
      </c>
      <c r="X49" s="92" t="str">
        <f t="shared" si="22"/>
        <v>Khá</v>
      </c>
      <c r="Y49" s="55"/>
      <c r="Z49" s="99"/>
      <c r="AA49" s="99"/>
      <c r="AB49" s="99"/>
    </row>
    <row r="50" spans="1:28" s="56" customFormat="1" ht="18" customHeight="1">
      <c r="A50" s="87">
        <v>46</v>
      </c>
      <c r="B50" s="87" t="s">
        <v>306</v>
      </c>
      <c r="C50" s="89" t="s">
        <v>70</v>
      </c>
      <c r="D50" s="89" t="s">
        <v>307</v>
      </c>
      <c r="E50" s="90">
        <v>3</v>
      </c>
      <c r="F50" s="90">
        <f t="shared" si="16"/>
        <v>3</v>
      </c>
      <c r="G50" s="54" t="str">
        <f>VLOOKUP(B50,'[3]Sheet1'!$D$24:$U$80,18,0)</f>
        <v>0</v>
      </c>
      <c r="H50" s="54">
        <f t="shared" si="17"/>
        <v>3</v>
      </c>
      <c r="I50" s="54">
        <v>25</v>
      </c>
      <c r="J50" s="54">
        <v>20</v>
      </c>
      <c r="K50" s="91">
        <v>12</v>
      </c>
      <c r="L50" s="91">
        <v>10</v>
      </c>
      <c r="M50" s="54">
        <v>25</v>
      </c>
      <c r="N50" s="54">
        <f t="shared" si="19"/>
        <v>25</v>
      </c>
      <c r="O50" s="54"/>
      <c r="P50" s="54"/>
      <c r="Q50" s="54"/>
      <c r="R50" s="54"/>
      <c r="S50" s="54"/>
      <c r="T50" s="54">
        <v>-10</v>
      </c>
      <c r="U50" s="54">
        <f t="shared" si="20"/>
        <v>65</v>
      </c>
      <c r="V50" s="92" t="str">
        <f t="shared" si="21"/>
        <v>Khá</v>
      </c>
      <c r="W50" s="93">
        <f t="shared" si="15"/>
        <v>48</v>
      </c>
      <c r="X50" s="92" t="str">
        <f t="shared" si="22"/>
        <v>Yếu</v>
      </c>
      <c r="Y50" s="55"/>
      <c r="Z50" s="99"/>
      <c r="AA50" s="99"/>
      <c r="AB50" s="99"/>
    </row>
    <row r="51" spans="1:28" s="56" customFormat="1" ht="18" customHeight="1">
      <c r="A51" s="87">
        <v>47</v>
      </c>
      <c r="B51" s="87" t="s">
        <v>260</v>
      </c>
      <c r="C51" s="89" t="s">
        <v>261</v>
      </c>
      <c r="D51" s="89" t="s">
        <v>262</v>
      </c>
      <c r="E51" s="90">
        <v>3</v>
      </c>
      <c r="F51" s="90">
        <f t="shared" si="16"/>
        <v>3</v>
      </c>
      <c r="G51" s="54" t="str">
        <f>VLOOKUP(B51,'[3]Sheet1'!$D$24:$U$80,18,0)</f>
        <v>8</v>
      </c>
      <c r="H51" s="54">
        <f t="shared" si="17"/>
        <v>11</v>
      </c>
      <c r="I51" s="54">
        <v>25</v>
      </c>
      <c r="J51" s="54">
        <f t="shared" si="18"/>
        <v>25</v>
      </c>
      <c r="K51" s="91">
        <v>4</v>
      </c>
      <c r="L51" s="91">
        <v>10</v>
      </c>
      <c r="M51" s="54">
        <v>22</v>
      </c>
      <c r="N51" s="54">
        <f t="shared" si="19"/>
        <v>22</v>
      </c>
      <c r="O51" s="54"/>
      <c r="P51" s="54"/>
      <c r="Q51" s="54"/>
      <c r="R51" s="54"/>
      <c r="S51" s="54"/>
      <c r="T51" s="54"/>
      <c r="U51" s="54">
        <f t="shared" si="20"/>
        <v>54</v>
      </c>
      <c r="V51" s="92" t="str">
        <f t="shared" si="21"/>
        <v>TB</v>
      </c>
      <c r="W51" s="93">
        <f t="shared" si="15"/>
        <v>68</v>
      </c>
      <c r="X51" s="92" t="str">
        <f t="shared" si="22"/>
        <v>Khá</v>
      </c>
      <c r="Y51" s="55"/>
      <c r="Z51" s="99"/>
      <c r="AA51" s="99"/>
      <c r="AB51" s="99"/>
    </row>
    <row r="52" spans="1:28" s="111" customFormat="1" ht="18" customHeight="1">
      <c r="A52" s="87">
        <v>48</v>
      </c>
      <c r="B52" s="103" t="s">
        <v>310</v>
      </c>
      <c r="C52" s="104" t="s">
        <v>311</v>
      </c>
      <c r="D52" s="104" t="s">
        <v>58</v>
      </c>
      <c r="E52" s="90">
        <v>0</v>
      </c>
      <c r="F52" s="90">
        <f t="shared" si="16"/>
        <v>0</v>
      </c>
      <c r="G52" s="54" t="str">
        <f>VLOOKUP(B52,'[3]Sheet1'!$D$24:$U$80,18,0)</f>
        <v>0</v>
      </c>
      <c r="H52" s="106">
        <f t="shared" si="17"/>
        <v>0</v>
      </c>
      <c r="I52" s="54">
        <v>0</v>
      </c>
      <c r="J52" s="54">
        <f t="shared" si="18"/>
        <v>0</v>
      </c>
      <c r="K52" s="91">
        <v>0</v>
      </c>
      <c r="L52" s="91">
        <v>10</v>
      </c>
      <c r="M52" s="54">
        <v>0</v>
      </c>
      <c r="N52" s="54">
        <f t="shared" si="19"/>
        <v>0</v>
      </c>
      <c r="O52" s="106"/>
      <c r="P52" s="106"/>
      <c r="Q52" s="106"/>
      <c r="R52" s="106"/>
      <c r="S52" s="106"/>
      <c r="T52" s="54">
        <v>-10</v>
      </c>
      <c r="U52" s="106">
        <f t="shared" si="20"/>
        <v>0</v>
      </c>
      <c r="V52" s="108" t="str">
        <f t="shared" si="21"/>
        <v>Kém</v>
      </c>
      <c r="W52" s="109">
        <f t="shared" si="15"/>
        <v>0</v>
      </c>
      <c r="X52" s="108" t="str">
        <f t="shared" si="22"/>
        <v>Kém</v>
      </c>
      <c r="Y52" s="110"/>
      <c r="Z52" s="112"/>
      <c r="AA52" s="112"/>
      <c r="AB52" s="112"/>
    </row>
    <row r="53" spans="1:28" s="56" customFormat="1" ht="18" customHeight="1">
      <c r="A53" s="87">
        <v>49</v>
      </c>
      <c r="B53" s="87" t="s">
        <v>312</v>
      </c>
      <c r="C53" s="89" t="s">
        <v>313</v>
      </c>
      <c r="D53" s="89" t="s">
        <v>314</v>
      </c>
      <c r="E53" s="90">
        <v>3</v>
      </c>
      <c r="F53" s="90">
        <f t="shared" si="16"/>
        <v>3</v>
      </c>
      <c r="G53" s="54" t="str">
        <f>VLOOKUP(B53,'[3]Sheet1'!$D$24:$U$80,18,0)</f>
        <v>0</v>
      </c>
      <c r="H53" s="54">
        <f t="shared" si="17"/>
        <v>3</v>
      </c>
      <c r="I53" s="54">
        <v>25</v>
      </c>
      <c r="J53" s="54">
        <f t="shared" si="18"/>
        <v>25</v>
      </c>
      <c r="K53" s="91">
        <v>4</v>
      </c>
      <c r="L53" s="91">
        <v>10</v>
      </c>
      <c r="M53" s="54">
        <v>0</v>
      </c>
      <c r="N53" s="54">
        <f t="shared" si="19"/>
        <v>0</v>
      </c>
      <c r="O53" s="54"/>
      <c r="P53" s="54"/>
      <c r="Q53" s="54"/>
      <c r="R53" s="54"/>
      <c r="S53" s="54"/>
      <c r="T53" s="54"/>
      <c r="U53" s="54">
        <f t="shared" si="20"/>
        <v>32</v>
      </c>
      <c r="V53" s="92" t="str">
        <f t="shared" si="21"/>
        <v>Kém</v>
      </c>
      <c r="W53" s="93">
        <f t="shared" si="15"/>
        <v>38</v>
      </c>
      <c r="X53" s="92" t="str">
        <f t="shared" si="22"/>
        <v>Yếu</v>
      </c>
      <c r="Y53" s="55"/>
      <c r="Z53" s="99"/>
      <c r="AA53" s="99"/>
      <c r="AB53" s="99"/>
    </row>
    <row r="54" spans="1:28" s="111" customFormat="1" ht="18" customHeight="1">
      <c r="A54" s="87">
        <v>50</v>
      </c>
      <c r="B54" s="103" t="s">
        <v>315</v>
      </c>
      <c r="C54" s="104" t="s">
        <v>316</v>
      </c>
      <c r="D54" s="104" t="s">
        <v>317</v>
      </c>
      <c r="E54" s="90">
        <v>0</v>
      </c>
      <c r="F54" s="90">
        <f t="shared" si="16"/>
        <v>0</v>
      </c>
      <c r="G54" s="54" t="str">
        <f>VLOOKUP(B54,'[3]Sheet1'!$D$24:$U$80,18,0)</f>
        <v>0</v>
      </c>
      <c r="H54" s="106">
        <f t="shared" si="17"/>
        <v>0</v>
      </c>
      <c r="I54" s="54">
        <v>0</v>
      </c>
      <c r="J54" s="54">
        <f t="shared" si="18"/>
        <v>0</v>
      </c>
      <c r="K54" s="91">
        <v>0</v>
      </c>
      <c r="L54" s="91">
        <v>10</v>
      </c>
      <c r="M54" s="54">
        <v>0</v>
      </c>
      <c r="N54" s="54">
        <f t="shared" si="19"/>
        <v>0</v>
      </c>
      <c r="O54" s="106"/>
      <c r="P54" s="106"/>
      <c r="Q54" s="106"/>
      <c r="R54" s="106"/>
      <c r="S54" s="106"/>
      <c r="T54" s="106">
        <v>-10</v>
      </c>
      <c r="U54" s="106">
        <f t="shared" si="20"/>
        <v>0</v>
      </c>
      <c r="V54" s="108" t="str">
        <f t="shared" si="21"/>
        <v>Kém</v>
      </c>
      <c r="W54" s="109">
        <f t="shared" si="15"/>
        <v>0</v>
      </c>
      <c r="X54" s="108" t="str">
        <f t="shared" si="22"/>
        <v>Kém</v>
      </c>
      <c r="Y54" s="110"/>
      <c r="Z54" s="112"/>
      <c r="AA54" s="112"/>
      <c r="AB54" s="112"/>
    </row>
    <row r="55" spans="1:28" s="111" customFormat="1" ht="18" customHeight="1">
      <c r="A55" s="87">
        <v>51</v>
      </c>
      <c r="B55" s="103" t="s">
        <v>318</v>
      </c>
      <c r="C55" s="104" t="s">
        <v>319</v>
      </c>
      <c r="D55" s="104" t="s">
        <v>320</v>
      </c>
      <c r="E55" s="90">
        <v>0</v>
      </c>
      <c r="F55" s="90">
        <f t="shared" si="16"/>
        <v>0</v>
      </c>
      <c r="G55" s="54" t="str">
        <f>VLOOKUP(B55,'[3]Sheet1'!$D$24:$U$80,18,0)</f>
        <v>0</v>
      </c>
      <c r="H55" s="106">
        <f t="shared" si="17"/>
        <v>0</v>
      </c>
      <c r="I55" s="54">
        <v>0</v>
      </c>
      <c r="J55" s="54">
        <f t="shared" si="18"/>
        <v>0</v>
      </c>
      <c r="K55" s="91">
        <v>0</v>
      </c>
      <c r="L55" s="91">
        <v>10</v>
      </c>
      <c r="M55" s="54">
        <v>0</v>
      </c>
      <c r="N55" s="54">
        <f t="shared" si="19"/>
        <v>0</v>
      </c>
      <c r="O55" s="106"/>
      <c r="P55" s="106"/>
      <c r="Q55" s="106"/>
      <c r="R55" s="106"/>
      <c r="S55" s="106"/>
      <c r="T55" s="106">
        <v>-10</v>
      </c>
      <c r="U55" s="106">
        <f t="shared" si="20"/>
        <v>0</v>
      </c>
      <c r="V55" s="108" t="str">
        <f t="shared" si="21"/>
        <v>Kém</v>
      </c>
      <c r="W55" s="109">
        <f t="shared" si="15"/>
        <v>0</v>
      </c>
      <c r="X55" s="108" t="str">
        <f t="shared" si="22"/>
        <v>Kém</v>
      </c>
      <c r="Y55" s="110"/>
      <c r="Z55" s="112"/>
      <c r="AA55" s="112"/>
      <c r="AB55" s="112"/>
    </row>
    <row r="56" spans="1:28" s="111" customFormat="1" ht="18" customHeight="1">
      <c r="A56" s="87">
        <v>52</v>
      </c>
      <c r="B56" s="103" t="s">
        <v>321</v>
      </c>
      <c r="C56" s="104" t="s">
        <v>322</v>
      </c>
      <c r="D56" s="104" t="s">
        <v>323</v>
      </c>
      <c r="E56" s="90">
        <v>0</v>
      </c>
      <c r="F56" s="90">
        <f t="shared" si="16"/>
        <v>0</v>
      </c>
      <c r="G56" s="54" t="str">
        <f>VLOOKUP(B56,'[3]Sheet1'!$D$24:$U$80,18,0)</f>
        <v>0</v>
      </c>
      <c r="H56" s="106">
        <f t="shared" si="17"/>
        <v>0</v>
      </c>
      <c r="I56" s="54">
        <v>0</v>
      </c>
      <c r="J56" s="54">
        <f t="shared" si="18"/>
        <v>0</v>
      </c>
      <c r="K56" s="91">
        <v>0</v>
      </c>
      <c r="L56" s="91">
        <v>10</v>
      </c>
      <c r="M56" s="54">
        <v>0</v>
      </c>
      <c r="N56" s="54">
        <f t="shared" si="19"/>
        <v>0</v>
      </c>
      <c r="O56" s="106"/>
      <c r="P56" s="106"/>
      <c r="Q56" s="106"/>
      <c r="R56" s="106"/>
      <c r="S56" s="106"/>
      <c r="T56" s="54">
        <v>-10</v>
      </c>
      <c r="U56" s="106">
        <f t="shared" si="20"/>
        <v>0</v>
      </c>
      <c r="V56" s="108" t="str">
        <f t="shared" si="21"/>
        <v>Kém</v>
      </c>
      <c r="W56" s="109">
        <f t="shared" si="15"/>
        <v>0</v>
      </c>
      <c r="X56" s="108" t="str">
        <f t="shared" si="22"/>
        <v>Kém</v>
      </c>
      <c r="Y56" s="110"/>
      <c r="Z56" s="112"/>
      <c r="AA56" s="112"/>
      <c r="AB56" s="112"/>
    </row>
    <row r="57" spans="1:28" s="56" customFormat="1" ht="18" customHeight="1">
      <c r="A57" s="87">
        <v>53</v>
      </c>
      <c r="B57" s="87" t="s">
        <v>324</v>
      </c>
      <c r="C57" s="89" t="s">
        <v>325</v>
      </c>
      <c r="D57" s="89" t="s">
        <v>326</v>
      </c>
      <c r="E57" s="90">
        <v>3</v>
      </c>
      <c r="F57" s="90">
        <f t="shared" si="16"/>
        <v>3</v>
      </c>
      <c r="G57" s="54" t="str">
        <f>VLOOKUP(B57,'[3]Sheet1'!$D$24:$U$80,18,0)</f>
        <v>0</v>
      </c>
      <c r="H57" s="54">
        <f t="shared" si="17"/>
        <v>3</v>
      </c>
      <c r="I57" s="54">
        <v>25</v>
      </c>
      <c r="J57" s="54">
        <f t="shared" si="18"/>
        <v>25</v>
      </c>
      <c r="K57" s="91">
        <v>10</v>
      </c>
      <c r="L57" s="91">
        <v>11</v>
      </c>
      <c r="M57" s="54">
        <v>0</v>
      </c>
      <c r="N57" s="54">
        <f t="shared" si="19"/>
        <v>0</v>
      </c>
      <c r="O57" s="54"/>
      <c r="P57" s="54"/>
      <c r="Q57" s="54"/>
      <c r="R57" s="54"/>
      <c r="S57" s="54">
        <v>5</v>
      </c>
      <c r="T57" s="54"/>
      <c r="U57" s="54">
        <f t="shared" si="20"/>
        <v>38</v>
      </c>
      <c r="V57" s="92" t="str">
        <f t="shared" si="21"/>
        <v>Yếu</v>
      </c>
      <c r="W57" s="93">
        <f t="shared" si="15"/>
        <v>44</v>
      </c>
      <c r="X57" s="92" t="str">
        <f t="shared" si="22"/>
        <v>Yếu</v>
      </c>
      <c r="Y57" s="55"/>
      <c r="Z57" s="99"/>
      <c r="AA57" s="99"/>
      <c r="AB57" s="99"/>
    </row>
    <row r="58" spans="1:28" s="56" customFormat="1" ht="18" customHeight="1">
      <c r="A58" s="87">
        <v>54</v>
      </c>
      <c r="B58" s="87" t="s">
        <v>327</v>
      </c>
      <c r="C58" s="89" t="s">
        <v>328</v>
      </c>
      <c r="D58" s="89" t="s">
        <v>329</v>
      </c>
      <c r="E58" s="90">
        <v>3</v>
      </c>
      <c r="F58" s="90">
        <f t="shared" si="16"/>
        <v>3</v>
      </c>
      <c r="G58" s="54" t="str">
        <f>VLOOKUP(B58,'[3]Sheet1'!$D$24:$U$80,18,0)</f>
        <v>0</v>
      </c>
      <c r="H58" s="54">
        <f t="shared" si="17"/>
        <v>3</v>
      </c>
      <c r="I58" s="54">
        <v>25</v>
      </c>
      <c r="J58" s="54">
        <v>20</v>
      </c>
      <c r="K58" s="91">
        <v>10</v>
      </c>
      <c r="L58" s="91">
        <v>10</v>
      </c>
      <c r="M58" s="54">
        <v>0</v>
      </c>
      <c r="N58" s="54">
        <f t="shared" si="19"/>
        <v>0</v>
      </c>
      <c r="O58" s="54"/>
      <c r="P58" s="54"/>
      <c r="Q58" s="54"/>
      <c r="R58" s="54"/>
      <c r="S58" s="54"/>
      <c r="T58" s="54">
        <v>-10</v>
      </c>
      <c r="U58" s="54">
        <f t="shared" si="20"/>
        <v>38</v>
      </c>
      <c r="V58" s="92" t="str">
        <f t="shared" si="21"/>
        <v>Yếu</v>
      </c>
      <c r="W58" s="93">
        <f t="shared" si="15"/>
        <v>23</v>
      </c>
      <c r="X58" s="92" t="str">
        <f t="shared" si="22"/>
        <v>Kém</v>
      </c>
      <c r="Y58" s="55"/>
      <c r="Z58" s="99"/>
      <c r="AA58" s="99"/>
      <c r="AB58" s="99"/>
    </row>
    <row r="59" spans="1:25" s="56" customFormat="1" ht="18" customHeight="1">
      <c r="A59" s="87">
        <v>55</v>
      </c>
      <c r="B59" s="87" t="s">
        <v>335</v>
      </c>
      <c r="C59" s="89" t="s">
        <v>336</v>
      </c>
      <c r="D59" s="89" t="s">
        <v>337</v>
      </c>
      <c r="E59" s="90">
        <v>0</v>
      </c>
      <c r="F59" s="90">
        <f>E59</f>
        <v>0</v>
      </c>
      <c r="G59" s="54" t="str">
        <f>VLOOKUP(B59,'[3]Sheet1'!$D$24:$U$80,18,0)</f>
        <v>0</v>
      </c>
      <c r="H59" s="54">
        <f>F59+G59</f>
        <v>0</v>
      </c>
      <c r="I59" s="54">
        <v>25</v>
      </c>
      <c r="J59" s="54">
        <v>20</v>
      </c>
      <c r="K59" s="91">
        <v>0</v>
      </c>
      <c r="L59" s="91">
        <v>10</v>
      </c>
      <c r="M59" s="54">
        <v>0</v>
      </c>
      <c r="N59" s="54">
        <f>M59</f>
        <v>0</v>
      </c>
      <c r="O59" s="54"/>
      <c r="P59" s="54"/>
      <c r="Q59" s="54"/>
      <c r="R59" s="54"/>
      <c r="S59" s="54"/>
      <c r="T59" s="54">
        <v>-10</v>
      </c>
      <c r="U59" s="54">
        <f>E59+I59+K59+M59+O59</f>
        <v>25</v>
      </c>
      <c r="V59" s="92" t="str">
        <f>IF(U59&lt;35,"Kém",IF(U59&lt;50,"Yếu",IF(U59&lt;65,"TB",IF(U59&lt;80,"Khá",IF(U59&lt;90,"Tốt","XS")))))</f>
        <v>Kém</v>
      </c>
      <c r="W59" s="93">
        <f>ROUND((H59+J59+L59+N59+P59+Q59+R59+S59+T59),0)</f>
        <v>20</v>
      </c>
      <c r="X59" s="92" t="str">
        <f>IF(W59&lt;35,"Kém",IF(W59&lt;50,"Yếu",IF(W59&lt;65,"TB",IF(W59&lt;80,"Khá",IF(W59&lt;90,"Tốt","XS")))))</f>
        <v>Kém</v>
      </c>
      <c r="Y59" s="55"/>
    </row>
    <row r="60" spans="1:25" s="111" customFormat="1" ht="18" customHeight="1">
      <c r="A60" s="87">
        <v>56</v>
      </c>
      <c r="B60" s="103" t="s">
        <v>332</v>
      </c>
      <c r="C60" s="104" t="s">
        <v>333</v>
      </c>
      <c r="D60" s="104" t="s">
        <v>334</v>
      </c>
      <c r="E60" s="90">
        <v>0</v>
      </c>
      <c r="F60" s="90">
        <f>E60</f>
        <v>0</v>
      </c>
      <c r="G60" s="54" t="str">
        <f>VLOOKUP(B60,'[3]Sheet1'!$D$24:$U$80,18,0)</f>
        <v>0</v>
      </c>
      <c r="H60" s="106">
        <f>F60+G60</f>
        <v>0</v>
      </c>
      <c r="I60" s="54">
        <v>0</v>
      </c>
      <c r="J60" s="54">
        <f>I60</f>
        <v>0</v>
      </c>
      <c r="K60" s="91">
        <v>0</v>
      </c>
      <c r="L60" s="91">
        <v>10</v>
      </c>
      <c r="M60" s="54">
        <v>0</v>
      </c>
      <c r="N60" s="54">
        <f>M60</f>
        <v>0</v>
      </c>
      <c r="O60" s="106"/>
      <c r="P60" s="106"/>
      <c r="Q60" s="106"/>
      <c r="R60" s="106"/>
      <c r="S60" s="106"/>
      <c r="T60" s="106">
        <v>-10</v>
      </c>
      <c r="U60" s="106">
        <f>E60+I60+K60+M60+O60</f>
        <v>0</v>
      </c>
      <c r="V60" s="108" t="str">
        <f>IF(U60&lt;35,"Kém",IF(U60&lt;50,"Yếu",IF(U60&lt;65,"TB",IF(U60&lt;80,"Khá",IF(U60&lt;90,"Tốt","XS")))))</f>
        <v>Kém</v>
      </c>
      <c r="W60" s="109">
        <f>ROUND((H60+J60+L60+N60+P60+Q60+R60+S60+T60),0)</f>
        <v>0</v>
      </c>
      <c r="X60" s="108" t="str">
        <f>IF(W60&lt;35,"Kém",IF(W60&lt;50,"Yếu",IF(W60&lt;65,"TB",IF(W60&lt;80,"Khá",IF(W60&lt;90,"Tốt","XS")))))</f>
        <v>Kém</v>
      </c>
      <c r="Y60" s="110"/>
    </row>
    <row r="61" spans="1:25" s="56" customFormat="1" ht="18" customHeight="1">
      <c r="A61" s="87">
        <v>57</v>
      </c>
      <c r="B61" s="87" t="s">
        <v>330</v>
      </c>
      <c r="C61" s="89" t="s">
        <v>331</v>
      </c>
      <c r="D61" s="89" t="s">
        <v>223</v>
      </c>
      <c r="E61" s="90">
        <v>3</v>
      </c>
      <c r="F61" s="90">
        <f>E61</f>
        <v>3</v>
      </c>
      <c r="G61" s="54" t="str">
        <f>VLOOKUP(B61,'[3]Sheet1'!$D$24:$U$80,18,0)</f>
        <v>0</v>
      </c>
      <c r="H61" s="54">
        <f>F61+G61</f>
        <v>3</v>
      </c>
      <c r="I61" s="54">
        <v>25</v>
      </c>
      <c r="J61" s="54">
        <v>20</v>
      </c>
      <c r="K61" s="91">
        <v>6</v>
      </c>
      <c r="L61" s="91">
        <v>10</v>
      </c>
      <c r="M61" s="54">
        <v>0</v>
      </c>
      <c r="N61" s="54">
        <f>M61</f>
        <v>0</v>
      </c>
      <c r="O61" s="54"/>
      <c r="P61" s="54"/>
      <c r="Q61" s="54"/>
      <c r="R61" s="54"/>
      <c r="S61" s="54"/>
      <c r="T61" s="54">
        <v>-10</v>
      </c>
      <c r="U61" s="54">
        <f>E61+I61+K61+M61+O61</f>
        <v>34</v>
      </c>
      <c r="V61" s="92" t="str">
        <f>IF(U61&lt;35,"Kém",IF(U61&lt;50,"Yếu",IF(U61&lt;65,"TB",IF(U61&lt;80,"Khá",IF(U61&lt;90,"Tốt","XS")))))</f>
        <v>Kém</v>
      </c>
      <c r="W61" s="93">
        <f>ROUND((H61+J61+L61+N61+P61+Q61+R61+S61+T61),0)</f>
        <v>23</v>
      </c>
      <c r="X61" s="92" t="str">
        <f>IF(W61&lt;35,"Kém",IF(W61&lt;50,"Yếu",IF(W61&lt;65,"TB",IF(W61&lt;80,"Khá",IF(W61&lt;90,"Tốt","XS")))))</f>
        <v>Kém</v>
      </c>
      <c r="Y61" s="55"/>
    </row>
    <row r="62" spans="1:25" s="56" customFormat="1" ht="18" customHeight="1">
      <c r="A62" s="66"/>
      <c r="B62" s="66"/>
      <c r="C62" s="67"/>
      <c r="D62" s="67"/>
      <c r="E62" s="70"/>
      <c r="F62" s="70"/>
      <c r="G62" s="98"/>
      <c r="H62" s="98"/>
      <c r="I62" s="101"/>
      <c r="J62" s="98"/>
      <c r="K62" s="98"/>
      <c r="L62" s="80"/>
      <c r="M62" s="64"/>
      <c r="N62" s="68"/>
      <c r="O62" s="69"/>
      <c r="P62" s="69"/>
      <c r="Q62" s="69"/>
      <c r="R62" s="69"/>
      <c r="S62" s="134" t="s">
        <v>46</v>
      </c>
      <c r="T62" s="134"/>
      <c r="U62" s="134"/>
      <c r="V62" s="134"/>
      <c r="W62" s="134"/>
      <c r="X62" s="134"/>
      <c r="Y62" s="134"/>
    </row>
    <row r="63" spans="1:33" s="24" customFormat="1" ht="18.75" customHeight="1">
      <c r="A63" s="2"/>
      <c r="B63" s="31" t="s">
        <v>42</v>
      </c>
      <c r="C63" s="18"/>
      <c r="D63" s="32"/>
      <c r="E63" s="71" t="s">
        <v>16</v>
      </c>
      <c r="F63" s="72" t="str">
        <f>E63</f>
        <v>BẢNG TỔNG HỢP</v>
      </c>
      <c r="G63" s="73"/>
      <c r="H63" s="74"/>
      <c r="I63" s="69"/>
      <c r="J63" s="74"/>
      <c r="K63" s="74"/>
      <c r="L63" s="81"/>
      <c r="M63" s="68"/>
      <c r="N63" s="30"/>
      <c r="O63" s="3"/>
      <c r="P63" s="5"/>
      <c r="Q63" s="5"/>
      <c r="R63" s="5"/>
      <c r="S63" s="75"/>
      <c r="T63" s="75"/>
      <c r="U63" s="2"/>
      <c r="V63" s="76"/>
      <c r="W63" s="63" t="s">
        <v>47</v>
      </c>
      <c r="X63" s="77"/>
      <c r="Y63" s="33"/>
      <c r="Z63" s="2"/>
      <c r="AA63" s="33"/>
      <c r="AB63" s="34"/>
      <c r="AC63" s="34"/>
      <c r="AD63" s="35"/>
      <c r="AE63" s="35"/>
      <c r="AF63" s="35"/>
      <c r="AG63" s="35"/>
    </row>
    <row r="64" spans="1:33" s="24" customFormat="1" ht="18.75" customHeight="1">
      <c r="A64" s="19"/>
      <c r="D64" s="23" t="s">
        <v>36</v>
      </c>
      <c r="E64" s="36" t="s">
        <v>33</v>
      </c>
      <c r="F64" s="20" t="s">
        <v>17</v>
      </c>
      <c r="G64" s="60" t="s">
        <v>10</v>
      </c>
      <c r="H64" s="21" t="s">
        <v>11</v>
      </c>
      <c r="I64" s="21" t="s">
        <v>3</v>
      </c>
      <c r="J64" s="21" t="s">
        <v>12</v>
      </c>
      <c r="K64" s="21" t="s">
        <v>13</v>
      </c>
      <c r="L64" s="82" t="s">
        <v>40</v>
      </c>
      <c r="M64" s="65"/>
      <c r="Y64" s="58"/>
      <c r="Z64" s="22"/>
      <c r="AA64" s="37"/>
      <c r="AB64" s="38"/>
      <c r="AC64" s="39"/>
      <c r="AD64" s="35"/>
      <c r="AE64" s="35"/>
      <c r="AF64" s="35"/>
      <c r="AG64" s="35"/>
    </row>
    <row r="65" spans="1:33" s="24" customFormat="1" ht="18.75" customHeight="1">
      <c r="A65" s="19"/>
      <c r="C65" s="40"/>
      <c r="D65" s="23" t="s">
        <v>35</v>
      </c>
      <c r="E65" s="41">
        <f>COUNTIF($X$5:$X$61,"XS")</f>
        <v>1</v>
      </c>
      <c r="F65" s="41">
        <f>COUNTIF($X$5:$X$61,"Tốt")</f>
        <v>3</v>
      </c>
      <c r="G65" s="61">
        <f>COUNTIF($X$5:$X$61,"Khá")</f>
        <v>15</v>
      </c>
      <c r="H65" s="41">
        <f>COUNTIF($X$5:$X$61,"TBK")</f>
        <v>0</v>
      </c>
      <c r="I65" s="41">
        <f>COUNTIF($X$5:$X$61,"TB")</f>
        <v>11</v>
      </c>
      <c r="J65" s="41">
        <f>COUNTIF($X$5:$X$61,"Yếu")</f>
        <v>9</v>
      </c>
      <c r="K65" s="41">
        <f>COUNTIF($X$5:$X$61,"Kém")</f>
        <v>18</v>
      </c>
      <c r="L65" s="83">
        <f>E65+F65+G65+H65+I65+J65+K65</f>
        <v>57</v>
      </c>
      <c r="M65" s="65"/>
      <c r="N65" s="42"/>
      <c r="O65" s="43"/>
      <c r="V65" s="44"/>
      <c r="X65" s="40"/>
      <c r="Y65" s="58"/>
      <c r="Z65" s="45"/>
      <c r="AA65" s="37"/>
      <c r="AB65" s="38"/>
      <c r="AC65" s="39"/>
      <c r="AD65" s="35"/>
      <c r="AE65" s="35"/>
      <c r="AF65" s="35"/>
      <c r="AG65" s="35"/>
    </row>
    <row r="66" spans="1:33" ht="18.75" customHeight="1">
      <c r="A66" s="135" t="s">
        <v>189</v>
      </c>
      <c r="B66" s="135"/>
      <c r="C66" s="46"/>
      <c r="D66" s="47" t="s">
        <v>34</v>
      </c>
      <c r="E66" s="48">
        <f>E65/57%</f>
        <v>1.7543859649122808</v>
      </c>
      <c r="F66" s="48">
        <f aca="true" t="shared" si="23" ref="F66:K66">F65/57%</f>
        <v>5.2631578947368425</v>
      </c>
      <c r="G66" s="48">
        <f t="shared" si="23"/>
        <v>26.315789473684212</v>
      </c>
      <c r="H66" s="48">
        <f t="shared" si="23"/>
        <v>0</v>
      </c>
      <c r="I66" s="48">
        <f t="shared" si="23"/>
        <v>19.29824561403509</v>
      </c>
      <c r="J66" s="48">
        <f t="shared" si="23"/>
        <v>15.789473684210527</v>
      </c>
      <c r="K66" s="48">
        <f t="shared" si="23"/>
        <v>31.578947368421055</v>
      </c>
      <c r="L66" s="84">
        <f>E66+F66+G66+H66+I66+J66+K66</f>
        <v>100.00000000000001</v>
      </c>
      <c r="M66" s="65"/>
      <c r="N66" s="42"/>
      <c r="O66" s="43"/>
      <c r="P66" s="24"/>
      <c r="Q66" s="24"/>
      <c r="R66" s="24"/>
      <c r="S66" s="24"/>
      <c r="T66" s="24"/>
      <c r="U66" s="24"/>
      <c r="V66" s="135" t="s">
        <v>48</v>
      </c>
      <c r="W66" s="135"/>
      <c r="X66" s="135"/>
      <c r="Y66" s="58"/>
      <c r="Z66" s="38"/>
      <c r="AA66" s="27"/>
      <c r="AB66" s="28"/>
      <c r="AC66" s="29"/>
      <c r="AD66" s="30"/>
      <c r="AE66" s="30"/>
      <c r="AF66" s="30"/>
      <c r="AG66" s="30"/>
    </row>
    <row r="67" ht="21" customHeight="1"/>
    <row r="68" spans="21:24" ht="21" customHeight="1">
      <c r="U68" s="145"/>
      <c r="V68" s="145"/>
      <c r="W68" s="145"/>
      <c r="X68" s="145"/>
    </row>
    <row r="69" ht="21" customHeight="1"/>
    <row r="70" ht="21" customHeight="1"/>
    <row r="71" ht="21" customHeight="1"/>
    <row r="72" ht="21" customHeight="1"/>
  </sheetData>
  <sheetProtection/>
  <mergeCells count="18">
    <mergeCell ref="A66:B66"/>
    <mergeCell ref="V66:X66"/>
    <mergeCell ref="A1:AA1"/>
    <mergeCell ref="A2:AA2"/>
    <mergeCell ref="A3:A4"/>
    <mergeCell ref="B3:B4"/>
    <mergeCell ref="C3:C4"/>
    <mergeCell ref="D3:D4"/>
    <mergeCell ref="AB5:AE5"/>
    <mergeCell ref="S62:Y62"/>
    <mergeCell ref="E3:H3"/>
    <mergeCell ref="I3:J3"/>
    <mergeCell ref="U68:X68"/>
    <mergeCell ref="O3:R3"/>
    <mergeCell ref="U3:X3"/>
    <mergeCell ref="Y3:Y4"/>
    <mergeCell ref="K3:L3"/>
    <mergeCell ref="M3:N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1" sqref="L21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7.09765625" style="26" customWidth="1"/>
    <col min="5" max="6" width="3.8984375" style="50" customWidth="1"/>
    <col min="7" max="7" width="3.8984375" style="59" customWidth="1"/>
    <col min="8" max="8" width="3.8984375" style="50" customWidth="1"/>
    <col min="9" max="9" width="3.8984375" style="56" customWidth="1"/>
    <col min="10" max="10" width="3.8984375" style="25" customWidth="1"/>
    <col min="11" max="11" width="4.3984375" style="25" customWidth="1"/>
    <col min="12" max="12" width="3.8984375" style="85" customWidth="1"/>
    <col min="13" max="15" width="3.8984375" style="25" customWidth="1"/>
    <col min="16" max="16" width="6.296875" style="25" customWidth="1"/>
    <col min="17" max="18" width="5.19921875" style="25" hidden="1" customWidth="1"/>
    <col min="19" max="20" width="3.8984375" style="25" customWidth="1"/>
    <col min="21" max="21" width="3.796875" style="4" customWidth="1"/>
    <col min="22" max="22" width="5" style="4" customWidth="1"/>
    <col min="23" max="24" width="5.8984375" style="51" customWidth="1"/>
    <col min="25" max="25" width="10.296875" style="27" customWidth="1"/>
    <col min="26" max="16384" width="9" style="25" customWidth="1"/>
  </cols>
  <sheetData>
    <row r="1" spans="1:27" s="52" customFormat="1" ht="27" customHeight="1">
      <c r="A1" s="146" t="s">
        <v>190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7" s="52" customFormat="1" ht="30.75" customHeight="1">
      <c r="A2" s="148" t="s">
        <v>398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5" s="53" customFormat="1" ht="19.5" customHeight="1">
      <c r="A3" s="136" t="s">
        <v>4</v>
      </c>
      <c r="B3" s="137" t="s">
        <v>5</v>
      </c>
      <c r="C3" s="138" t="s">
        <v>15</v>
      </c>
      <c r="D3" s="139" t="s">
        <v>6</v>
      </c>
      <c r="E3" s="140" t="s">
        <v>43</v>
      </c>
      <c r="F3" s="141"/>
      <c r="G3" s="141"/>
      <c r="H3" s="142"/>
      <c r="I3" s="143" t="s">
        <v>0</v>
      </c>
      <c r="J3" s="144"/>
      <c r="K3" s="143" t="s">
        <v>1</v>
      </c>
      <c r="L3" s="152"/>
      <c r="M3" s="143" t="s">
        <v>45</v>
      </c>
      <c r="N3" s="144"/>
      <c r="O3" s="143" t="s">
        <v>2</v>
      </c>
      <c r="P3" s="152"/>
      <c r="Q3" s="152"/>
      <c r="R3" s="144"/>
      <c r="S3" s="57" t="s">
        <v>41</v>
      </c>
      <c r="T3" s="57" t="s">
        <v>44</v>
      </c>
      <c r="U3" s="150" t="s">
        <v>14</v>
      </c>
      <c r="V3" s="151"/>
      <c r="W3" s="151"/>
      <c r="X3" s="151"/>
      <c r="Y3" s="137" t="s">
        <v>7</v>
      </c>
    </row>
    <row r="4" spans="1:25" s="62" customFormat="1" ht="78" customHeight="1">
      <c r="A4" s="136"/>
      <c r="B4" s="137"/>
      <c r="C4" s="138"/>
      <c r="D4" s="139"/>
      <c r="E4" s="79" t="s">
        <v>8</v>
      </c>
      <c r="F4" s="79" t="s">
        <v>9</v>
      </c>
      <c r="G4" s="79" t="s">
        <v>38</v>
      </c>
      <c r="H4" s="79" t="s">
        <v>9</v>
      </c>
      <c r="I4" s="118" t="s">
        <v>8</v>
      </c>
      <c r="J4" s="79" t="s">
        <v>9</v>
      </c>
      <c r="K4" s="79" t="s">
        <v>8</v>
      </c>
      <c r="L4" s="79" t="s">
        <v>9</v>
      </c>
      <c r="M4" s="79" t="s">
        <v>8</v>
      </c>
      <c r="N4" s="79" t="s">
        <v>9</v>
      </c>
      <c r="O4" s="79" t="s">
        <v>8</v>
      </c>
      <c r="P4" s="79" t="s">
        <v>50</v>
      </c>
      <c r="Q4" s="79" t="s">
        <v>51</v>
      </c>
      <c r="R4" s="79" t="s">
        <v>52</v>
      </c>
      <c r="S4" s="79" t="s">
        <v>49</v>
      </c>
      <c r="T4" s="79">
        <v>-10</v>
      </c>
      <c r="U4" s="79" t="s">
        <v>8</v>
      </c>
      <c r="V4" s="79" t="s">
        <v>39</v>
      </c>
      <c r="W4" s="79" t="s">
        <v>9</v>
      </c>
      <c r="X4" s="79" t="s">
        <v>39</v>
      </c>
      <c r="Y4" s="137"/>
    </row>
    <row r="5" spans="1:31" s="111" customFormat="1" ht="18" customHeight="1">
      <c r="A5" s="103">
        <v>1</v>
      </c>
      <c r="B5" s="116" t="s">
        <v>338</v>
      </c>
      <c r="C5" s="104" t="s">
        <v>96</v>
      </c>
      <c r="D5" s="104" t="s">
        <v>339</v>
      </c>
      <c r="E5" s="105">
        <v>0</v>
      </c>
      <c r="F5" s="90">
        <f>E5</f>
        <v>0</v>
      </c>
      <c r="G5" s="131" t="str">
        <f>VLOOKUP(B5,'[4]Sheet1'!$D$24:$U$46,18,0)</f>
        <v>0</v>
      </c>
      <c r="H5" s="106">
        <f>F5+G5</f>
        <v>0</v>
      </c>
      <c r="I5" s="106">
        <v>0</v>
      </c>
      <c r="J5" s="106">
        <f>I5</f>
        <v>0</v>
      </c>
      <c r="K5" s="107">
        <v>0</v>
      </c>
      <c r="L5" s="107">
        <f>K5</f>
        <v>0</v>
      </c>
      <c r="M5" s="106">
        <v>0</v>
      </c>
      <c r="N5" s="106">
        <f>M5</f>
        <v>0</v>
      </c>
      <c r="O5" s="106"/>
      <c r="P5" s="106"/>
      <c r="Q5" s="106"/>
      <c r="R5" s="106"/>
      <c r="S5" s="106"/>
      <c r="T5" s="54">
        <v>-10</v>
      </c>
      <c r="U5" s="106">
        <f aca="true" t="shared" si="0" ref="U5:U27">E5+I5+K5+M5+O5</f>
        <v>0</v>
      </c>
      <c r="V5" s="108" t="str">
        <f>IF(U5&lt;35,"Kém",IF(U5&lt;50,"Yếu",IF(U5&lt;65,"TB",IF(U5&lt;80,"Khá",IF(U5&lt;90,"Tốt","XS")))))</f>
        <v>Kém</v>
      </c>
      <c r="W5" s="109">
        <f aca="true" t="shared" si="1" ref="W5:W27">ROUND((H5+J5+L5+N5+P5+Q5+R5+S5+T5),0)</f>
        <v>-10</v>
      </c>
      <c r="X5" s="108" t="str">
        <f>IF(W5&lt;35,"Kém",IF(W5&lt;50,"Yếu",IF(W5&lt;65,"TB",IF(W5&lt;80,"Khá",IF(W5&lt;90,"Tốt","XS")))))</f>
        <v>Kém</v>
      </c>
      <c r="Y5" s="110"/>
      <c r="AB5" s="153"/>
      <c r="AC5" s="153"/>
      <c r="AD5" s="153"/>
      <c r="AE5" s="153"/>
    </row>
    <row r="6" spans="1:28" s="56" customFormat="1" ht="18" customHeight="1">
      <c r="A6" s="87">
        <v>2</v>
      </c>
      <c r="B6" s="87" t="s">
        <v>340</v>
      </c>
      <c r="C6" s="89" t="s">
        <v>341</v>
      </c>
      <c r="D6" s="89" t="s">
        <v>342</v>
      </c>
      <c r="E6" s="90">
        <v>3</v>
      </c>
      <c r="F6" s="90">
        <f aca="true" t="shared" si="2" ref="F6:F27">E6</f>
        <v>3</v>
      </c>
      <c r="G6" s="131" t="str">
        <f>VLOOKUP(B6,'[4]Sheet1'!$D$24:$U$46,18,0)</f>
        <v>10</v>
      </c>
      <c r="H6" s="54">
        <f aca="true" t="shared" si="3" ref="H6:H27">F6+G6</f>
        <v>13</v>
      </c>
      <c r="I6" s="54">
        <v>25</v>
      </c>
      <c r="J6" s="54">
        <f aca="true" t="shared" si="4" ref="J6:J27">I6</f>
        <v>25</v>
      </c>
      <c r="K6" s="91">
        <v>10</v>
      </c>
      <c r="L6" s="91">
        <f aca="true" t="shared" si="5" ref="L6:L27">K6</f>
        <v>10</v>
      </c>
      <c r="M6" s="54">
        <v>19</v>
      </c>
      <c r="N6" s="54">
        <v>15</v>
      </c>
      <c r="O6" s="54"/>
      <c r="P6" s="54"/>
      <c r="Q6" s="54"/>
      <c r="R6" s="54"/>
      <c r="S6" s="54"/>
      <c r="T6" s="54"/>
      <c r="U6" s="54">
        <f t="shared" si="0"/>
        <v>57</v>
      </c>
      <c r="V6" s="92" t="str">
        <f>IF(U6&lt;35,"Kém",IF(U6&lt;50,"Yếu",IF(U6&lt;65,"TB",IF(U6&lt;80,"Khá",IF(U6&lt;90,"Tốt","XS")))))</f>
        <v>TB</v>
      </c>
      <c r="W6" s="93">
        <f t="shared" si="1"/>
        <v>63</v>
      </c>
      <c r="X6" s="92" t="str">
        <f>IF(W6&lt;35,"Kém",IF(W6&lt;50,"Yếu",IF(W6&lt;65,"TB",IF(W6&lt;80,"Khá",IF(W6&lt;90,"Tốt","XS")))))</f>
        <v>TB</v>
      </c>
      <c r="Y6" s="55"/>
      <c r="Z6" s="129"/>
      <c r="AA6" s="129"/>
      <c r="AB6" s="129"/>
    </row>
    <row r="7" spans="1:28" s="56" customFormat="1" ht="18" customHeight="1">
      <c r="A7" s="87">
        <v>3</v>
      </c>
      <c r="B7" s="87" t="s">
        <v>343</v>
      </c>
      <c r="C7" s="89" t="s">
        <v>344</v>
      </c>
      <c r="D7" s="89" t="s">
        <v>97</v>
      </c>
      <c r="E7" s="90">
        <v>3</v>
      </c>
      <c r="F7" s="90">
        <f t="shared" si="2"/>
        <v>3</v>
      </c>
      <c r="G7" s="131" t="str">
        <f>VLOOKUP(B7,'[4]Sheet1'!$D$24:$U$46,18,0)</f>
        <v>8</v>
      </c>
      <c r="H7" s="54">
        <f t="shared" si="3"/>
        <v>11</v>
      </c>
      <c r="I7" s="54">
        <v>25</v>
      </c>
      <c r="J7" s="54">
        <f t="shared" si="4"/>
        <v>25</v>
      </c>
      <c r="K7" s="91">
        <v>11</v>
      </c>
      <c r="L7" s="91">
        <v>10</v>
      </c>
      <c r="M7" s="54">
        <v>19</v>
      </c>
      <c r="N7" s="54">
        <v>15</v>
      </c>
      <c r="O7" s="54"/>
      <c r="P7" s="54"/>
      <c r="Q7" s="54"/>
      <c r="R7" s="54"/>
      <c r="S7" s="54"/>
      <c r="T7" s="54">
        <v>-10</v>
      </c>
      <c r="U7" s="54">
        <f t="shared" si="0"/>
        <v>58</v>
      </c>
      <c r="V7" s="92" t="str">
        <f aca="true" t="shared" si="6" ref="V7:V27">IF(U7&lt;35,"Kém",IF(U7&lt;50,"Yếu",IF(U7&lt;65,"TB",IF(U7&lt;80,"Khá",IF(U7&lt;90,"Tốt","XS")))))</f>
        <v>TB</v>
      </c>
      <c r="W7" s="93">
        <f t="shared" si="1"/>
        <v>51</v>
      </c>
      <c r="X7" s="92" t="str">
        <f aca="true" t="shared" si="7" ref="X7:X27">IF(W7&lt;35,"Kém",IF(W7&lt;50,"Yếu",IF(W7&lt;65,"TB",IF(W7&lt;80,"Khá",IF(W7&lt;90,"Tốt","XS")))))</f>
        <v>TB</v>
      </c>
      <c r="Y7" s="55"/>
      <c r="Z7" s="129"/>
      <c r="AA7" s="129"/>
      <c r="AB7" s="129"/>
    </row>
    <row r="8" spans="1:28" s="56" customFormat="1" ht="18" customHeight="1">
      <c r="A8" s="87">
        <v>4</v>
      </c>
      <c r="B8" s="87" t="s">
        <v>345</v>
      </c>
      <c r="C8" s="89" t="s">
        <v>346</v>
      </c>
      <c r="D8" s="89" t="s">
        <v>347</v>
      </c>
      <c r="E8" s="90">
        <v>3</v>
      </c>
      <c r="F8" s="90">
        <f t="shared" si="2"/>
        <v>3</v>
      </c>
      <c r="G8" s="131" t="str">
        <f>VLOOKUP(B8,'[4]Sheet1'!$D$24:$U$46,18,0)</f>
        <v>10</v>
      </c>
      <c r="H8" s="54">
        <f t="shared" si="3"/>
        <v>13</v>
      </c>
      <c r="I8" s="54">
        <v>25</v>
      </c>
      <c r="J8" s="54">
        <f t="shared" si="4"/>
        <v>25</v>
      </c>
      <c r="K8" s="91">
        <v>6</v>
      </c>
      <c r="L8" s="91">
        <f t="shared" si="5"/>
        <v>6</v>
      </c>
      <c r="M8" s="54">
        <v>17</v>
      </c>
      <c r="N8" s="54">
        <v>15</v>
      </c>
      <c r="O8" s="54"/>
      <c r="P8" s="54">
        <v>7</v>
      </c>
      <c r="Q8" s="54"/>
      <c r="R8" s="54"/>
      <c r="S8" s="54"/>
      <c r="T8" s="54"/>
      <c r="U8" s="54">
        <f t="shared" si="0"/>
        <v>51</v>
      </c>
      <c r="V8" s="92" t="str">
        <f t="shared" si="6"/>
        <v>TB</v>
      </c>
      <c r="W8" s="93">
        <f t="shared" si="1"/>
        <v>66</v>
      </c>
      <c r="X8" s="92" t="str">
        <f t="shared" si="7"/>
        <v>Khá</v>
      </c>
      <c r="Y8" s="55" t="s">
        <v>402</v>
      </c>
      <c r="Z8" s="129"/>
      <c r="AA8" s="129"/>
      <c r="AB8" s="129"/>
    </row>
    <row r="9" spans="1:28" s="111" customFormat="1" ht="18" customHeight="1">
      <c r="A9" s="103">
        <v>5</v>
      </c>
      <c r="B9" s="103" t="s">
        <v>348</v>
      </c>
      <c r="C9" s="104" t="s">
        <v>349</v>
      </c>
      <c r="D9" s="104" t="s">
        <v>350</v>
      </c>
      <c r="E9" s="105">
        <v>0</v>
      </c>
      <c r="F9" s="90">
        <f t="shared" si="2"/>
        <v>0</v>
      </c>
      <c r="G9" s="131" t="str">
        <f>VLOOKUP(B9,'[4]Sheet1'!$D$24:$U$46,18,0)</f>
        <v>0</v>
      </c>
      <c r="H9" s="106">
        <f t="shared" si="3"/>
        <v>0</v>
      </c>
      <c r="I9" s="106">
        <v>0</v>
      </c>
      <c r="J9" s="106">
        <f t="shared" si="4"/>
        <v>0</v>
      </c>
      <c r="K9" s="107">
        <v>0</v>
      </c>
      <c r="L9" s="107">
        <f t="shared" si="5"/>
        <v>0</v>
      </c>
      <c r="M9" s="106">
        <v>0</v>
      </c>
      <c r="N9" s="106">
        <f>M9</f>
        <v>0</v>
      </c>
      <c r="O9" s="106"/>
      <c r="P9" s="106"/>
      <c r="Q9" s="106"/>
      <c r="R9" s="106"/>
      <c r="S9" s="106"/>
      <c r="T9" s="54">
        <v>-10</v>
      </c>
      <c r="U9" s="106">
        <f t="shared" si="0"/>
        <v>0</v>
      </c>
      <c r="V9" s="108" t="str">
        <f t="shared" si="6"/>
        <v>Kém</v>
      </c>
      <c r="W9" s="109">
        <f t="shared" si="1"/>
        <v>-10</v>
      </c>
      <c r="X9" s="108" t="str">
        <f t="shared" si="7"/>
        <v>Kém</v>
      </c>
      <c r="Y9" s="110"/>
      <c r="Z9" s="130"/>
      <c r="AA9" s="130"/>
      <c r="AB9" s="130"/>
    </row>
    <row r="10" spans="1:28" s="56" customFormat="1" ht="18" customHeight="1">
      <c r="A10" s="87">
        <v>6</v>
      </c>
      <c r="B10" s="87" t="s">
        <v>351</v>
      </c>
      <c r="C10" s="89" t="s">
        <v>352</v>
      </c>
      <c r="D10" s="89" t="s">
        <v>353</v>
      </c>
      <c r="E10" s="90">
        <v>3</v>
      </c>
      <c r="F10" s="90">
        <f t="shared" si="2"/>
        <v>3</v>
      </c>
      <c r="G10" s="131" t="str">
        <f>VLOOKUP(B10,'[4]Sheet1'!$D$24:$U$46,18,0)</f>
        <v>10</v>
      </c>
      <c r="H10" s="54">
        <f t="shared" si="3"/>
        <v>13</v>
      </c>
      <c r="I10" s="54">
        <v>25</v>
      </c>
      <c r="J10" s="54">
        <f t="shared" si="4"/>
        <v>25</v>
      </c>
      <c r="K10" s="91">
        <v>6</v>
      </c>
      <c r="L10" s="91">
        <f t="shared" si="5"/>
        <v>6</v>
      </c>
      <c r="M10" s="54">
        <v>22</v>
      </c>
      <c r="N10" s="54">
        <v>17</v>
      </c>
      <c r="O10" s="54"/>
      <c r="P10" s="54"/>
      <c r="Q10" s="54"/>
      <c r="R10" s="54"/>
      <c r="S10" s="54"/>
      <c r="T10" s="54"/>
      <c r="U10" s="54">
        <f t="shared" si="0"/>
        <v>56</v>
      </c>
      <c r="V10" s="92" t="str">
        <f t="shared" si="6"/>
        <v>TB</v>
      </c>
      <c r="W10" s="93">
        <f t="shared" si="1"/>
        <v>61</v>
      </c>
      <c r="X10" s="92" t="str">
        <f t="shared" si="7"/>
        <v>TB</v>
      </c>
      <c r="Y10" s="55"/>
      <c r="Z10" s="129"/>
      <c r="AA10" s="129"/>
      <c r="AB10" s="129"/>
    </row>
    <row r="11" spans="1:28" s="56" customFormat="1" ht="18" customHeight="1">
      <c r="A11" s="87">
        <v>7</v>
      </c>
      <c r="B11" s="87" t="s">
        <v>354</v>
      </c>
      <c r="C11" s="89" t="s">
        <v>355</v>
      </c>
      <c r="D11" s="89" t="s">
        <v>356</v>
      </c>
      <c r="E11" s="90">
        <v>3</v>
      </c>
      <c r="F11" s="90">
        <f t="shared" si="2"/>
        <v>3</v>
      </c>
      <c r="G11" s="131" t="str">
        <f>VLOOKUP(B11,'[4]Sheet1'!$D$24:$U$46,18,0)</f>
        <v>10</v>
      </c>
      <c r="H11" s="54">
        <f t="shared" si="3"/>
        <v>13</v>
      </c>
      <c r="I11" s="54">
        <v>25</v>
      </c>
      <c r="J11" s="54">
        <f t="shared" si="4"/>
        <v>25</v>
      </c>
      <c r="K11" s="91">
        <v>10</v>
      </c>
      <c r="L11" s="91">
        <f t="shared" si="5"/>
        <v>10</v>
      </c>
      <c r="M11" s="54">
        <v>19</v>
      </c>
      <c r="N11" s="54">
        <v>15</v>
      </c>
      <c r="O11" s="54"/>
      <c r="P11" s="54"/>
      <c r="Q11" s="54"/>
      <c r="R11" s="54"/>
      <c r="S11" s="54"/>
      <c r="T11" s="54"/>
      <c r="U11" s="54">
        <f t="shared" si="0"/>
        <v>57</v>
      </c>
      <c r="V11" s="92" t="str">
        <f t="shared" si="6"/>
        <v>TB</v>
      </c>
      <c r="W11" s="93">
        <f t="shared" si="1"/>
        <v>63</v>
      </c>
      <c r="X11" s="92" t="str">
        <f t="shared" si="7"/>
        <v>TB</v>
      </c>
      <c r="Y11" s="55"/>
      <c r="Z11" s="129"/>
      <c r="AA11" s="129"/>
      <c r="AB11" s="129"/>
    </row>
    <row r="12" spans="1:28" s="56" customFormat="1" ht="18" customHeight="1">
      <c r="A12" s="87">
        <v>8</v>
      </c>
      <c r="B12" s="87" t="s">
        <v>357</v>
      </c>
      <c r="C12" s="89" t="s">
        <v>358</v>
      </c>
      <c r="D12" s="89" t="s">
        <v>54</v>
      </c>
      <c r="E12" s="90">
        <v>3</v>
      </c>
      <c r="F12" s="90">
        <f t="shared" si="2"/>
        <v>3</v>
      </c>
      <c r="G12" s="131" t="str">
        <f>VLOOKUP(B12,'[4]Sheet1'!$D$24:$U$46,18,0)</f>
        <v>10</v>
      </c>
      <c r="H12" s="54">
        <f t="shared" si="3"/>
        <v>13</v>
      </c>
      <c r="I12" s="54">
        <v>25</v>
      </c>
      <c r="J12" s="54">
        <f t="shared" si="4"/>
        <v>25</v>
      </c>
      <c r="K12" s="91">
        <v>0</v>
      </c>
      <c r="L12" s="91">
        <v>2</v>
      </c>
      <c r="M12" s="54">
        <v>0</v>
      </c>
      <c r="N12" s="54">
        <v>2</v>
      </c>
      <c r="O12" s="54"/>
      <c r="P12" s="54"/>
      <c r="Q12" s="54"/>
      <c r="R12" s="54"/>
      <c r="S12" s="54"/>
      <c r="T12" s="54">
        <v>-10</v>
      </c>
      <c r="U12" s="54">
        <f t="shared" si="0"/>
        <v>28</v>
      </c>
      <c r="V12" s="92" t="str">
        <f t="shared" si="6"/>
        <v>Kém</v>
      </c>
      <c r="W12" s="93">
        <f t="shared" si="1"/>
        <v>32</v>
      </c>
      <c r="X12" s="92" t="str">
        <f t="shared" si="7"/>
        <v>Kém</v>
      </c>
      <c r="Y12" s="132" t="s">
        <v>182</v>
      </c>
      <c r="Z12" s="129"/>
      <c r="AA12" s="129"/>
      <c r="AB12" s="129"/>
    </row>
    <row r="13" spans="1:28" s="111" customFormat="1" ht="18" customHeight="1">
      <c r="A13" s="103">
        <v>9</v>
      </c>
      <c r="B13" s="103" t="s">
        <v>359</v>
      </c>
      <c r="C13" s="104" t="s">
        <v>360</v>
      </c>
      <c r="D13" s="104" t="s">
        <v>337</v>
      </c>
      <c r="E13" s="105">
        <v>0</v>
      </c>
      <c r="F13" s="90">
        <f t="shared" si="2"/>
        <v>0</v>
      </c>
      <c r="G13" s="131" t="str">
        <f>VLOOKUP(B13,'[4]Sheet1'!$D$24:$U$46,18,0)</f>
        <v>0</v>
      </c>
      <c r="H13" s="106">
        <f t="shared" si="3"/>
        <v>0</v>
      </c>
      <c r="I13" s="106">
        <v>0</v>
      </c>
      <c r="J13" s="106">
        <f t="shared" si="4"/>
        <v>0</v>
      </c>
      <c r="K13" s="107">
        <v>0</v>
      </c>
      <c r="L13" s="107">
        <f t="shared" si="5"/>
        <v>0</v>
      </c>
      <c r="M13" s="106">
        <v>0</v>
      </c>
      <c r="N13" s="106">
        <f>M13</f>
        <v>0</v>
      </c>
      <c r="O13" s="106"/>
      <c r="P13" s="106"/>
      <c r="Q13" s="106"/>
      <c r="R13" s="106"/>
      <c r="S13" s="106"/>
      <c r="T13" s="54">
        <v>-10</v>
      </c>
      <c r="U13" s="106">
        <f t="shared" si="0"/>
        <v>0</v>
      </c>
      <c r="V13" s="108" t="str">
        <f t="shared" si="6"/>
        <v>Kém</v>
      </c>
      <c r="W13" s="109">
        <f t="shared" si="1"/>
        <v>-10</v>
      </c>
      <c r="X13" s="108" t="str">
        <f t="shared" si="7"/>
        <v>Kém</v>
      </c>
      <c r="Y13" s="110"/>
      <c r="Z13" s="130"/>
      <c r="AA13" s="130"/>
      <c r="AB13" s="130"/>
    </row>
    <row r="14" spans="1:28" s="56" customFormat="1" ht="18" customHeight="1">
      <c r="A14" s="87">
        <v>10</v>
      </c>
      <c r="B14" s="87" t="s">
        <v>361</v>
      </c>
      <c r="C14" s="89" t="s">
        <v>362</v>
      </c>
      <c r="D14" s="89" t="s">
        <v>363</v>
      </c>
      <c r="E14" s="90">
        <v>3</v>
      </c>
      <c r="F14" s="90">
        <f t="shared" si="2"/>
        <v>3</v>
      </c>
      <c r="G14" s="131" t="str">
        <f>VLOOKUP(B14,'[4]Sheet1'!$D$24:$U$46,18,0)</f>
        <v>8</v>
      </c>
      <c r="H14" s="54">
        <f t="shared" si="3"/>
        <v>11</v>
      </c>
      <c r="I14" s="54">
        <v>25</v>
      </c>
      <c r="J14" s="54">
        <f t="shared" si="4"/>
        <v>25</v>
      </c>
      <c r="K14" s="91">
        <v>12</v>
      </c>
      <c r="L14" s="91">
        <v>10</v>
      </c>
      <c r="M14" s="54">
        <v>19</v>
      </c>
      <c r="N14" s="54">
        <v>15</v>
      </c>
      <c r="O14" s="54"/>
      <c r="P14" s="54"/>
      <c r="Q14" s="54"/>
      <c r="R14" s="54"/>
      <c r="S14" s="54"/>
      <c r="T14" s="54">
        <v>-10</v>
      </c>
      <c r="U14" s="54">
        <f t="shared" si="0"/>
        <v>59</v>
      </c>
      <c r="V14" s="92" t="str">
        <f t="shared" si="6"/>
        <v>TB</v>
      </c>
      <c r="W14" s="93">
        <f t="shared" si="1"/>
        <v>51</v>
      </c>
      <c r="X14" s="92" t="str">
        <f t="shared" si="7"/>
        <v>TB</v>
      </c>
      <c r="Y14" s="55"/>
      <c r="Z14" s="129"/>
      <c r="AA14" s="129"/>
      <c r="AB14" s="129"/>
    </row>
    <row r="15" spans="1:28" s="56" customFormat="1" ht="18" customHeight="1">
      <c r="A15" s="87">
        <v>11</v>
      </c>
      <c r="B15" s="87" t="s">
        <v>364</v>
      </c>
      <c r="C15" s="89" t="s">
        <v>365</v>
      </c>
      <c r="D15" s="89" t="s">
        <v>366</v>
      </c>
      <c r="E15" s="90">
        <v>3</v>
      </c>
      <c r="F15" s="90">
        <f t="shared" si="2"/>
        <v>3</v>
      </c>
      <c r="G15" s="131" t="str">
        <f>VLOOKUP(B15,'[4]Sheet1'!$D$24:$U$46,18,0)</f>
        <v>8</v>
      </c>
      <c r="H15" s="54">
        <f t="shared" si="3"/>
        <v>11</v>
      </c>
      <c r="I15" s="54">
        <v>25</v>
      </c>
      <c r="J15" s="54">
        <f t="shared" si="4"/>
        <v>25</v>
      </c>
      <c r="K15" s="91">
        <v>12</v>
      </c>
      <c r="L15" s="91">
        <v>10</v>
      </c>
      <c r="M15" s="54">
        <v>17</v>
      </c>
      <c r="N15" s="54">
        <v>15</v>
      </c>
      <c r="O15" s="54"/>
      <c r="P15" s="54">
        <v>10</v>
      </c>
      <c r="Q15" s="54"/>
      <c r="R15" s="54"/>
      <c r="S15" s="54"/>
      <c r="T15" s="54">
        <v>-10</v>
      </c>
      <c r="U15" s="54">
        <f t="shared" si="0"/>
        <v>57</v>
      </c>
      <c r="V15" s="92" t="str">
        <f t="shared" si="6"/>
        <v>TB</v>
      </c>
      <c r="W15" s="93">
        <f t="shared" si="1"/>
        <v>61</v>
      </c>
      <c r="X15" s="92" t="str">
        <f t="shared" si="7"/>
        <v>TB</v>
      </c>
      <c r="Y15" s="55" t="s">
        <v>180</v>
      </c>
      <c r="Z15" s="129"/>
      <c r="AA15" s="129"/>
      <c r="AB15" s="129"/>
    </row>
    <row r="16" spans="1:28" s="111" customFormat="1" ht="18" customHeight="1">
      <c r="A16" s="103">
        <v>12</v>
      </c>
      <c r="B16" s="103" t="s">
        <v>367</v>
      </c>
      <c r="C16" s="104" t="s">
        <v>368</v>
      </c>
      <c r="D16" s="104" t="s">
        <v>64</v>
      </c>
      <c r="E16" s="105">
        <v>0</v>
      </c>
      <c r="F16" s="90">
        <f t="shared" si="2"/>
        <v>0</v>
      </c>
      <c r="G16" s="131" t="str">
        <f>VLOOKUP(B16,'[4]Sheet1'!$D$24:$U$46,18,0)</f>
        <v>0</v>
      </c>
      <c r="H16" s="106">
        <f t="shared" si="3"/>
        <v>0</v>
      </c>
      <c r="I16" s="106">
        <v>0</v>
      </c>
      <c r="J16" s="106">
        <f t="shared" si="4"/>
        <v>0</v>
      </c>
      <c r="K16" s="107">
        <v>0</v>
      </c>
      <c r="L16" s="107">
        <f t="shared" si="5"/>
        <v>0</v>
      </c>
      <c r="M16" s="106">
        <v>0</v>
      </c>
      <c r="N16" s="106">
        <f>M16</f>
        <v>0</v>
      </c>
      <c r="O16" s="106"/>
      <c r="P16" s="106"/>
      <c r="Q16" s="106"/>
      <c r="R16" s="106"/>
      <c r="S16" s="106"/>
      <c r="T16" s="54">
        <v>-10</v>
      </c>
      <c r="U16" s="106">
        <f t="shared" si="0"/>
        <v>0</v>
      </c>
      <c r="V16" s="108" t="str">
        <f t="shared" si="6"/>
        <v>Kém</v>
      </c>
      <c r="W16" s="109">
        <f t="shared" si="1"/>
        <v>-10</v>
      </c>
      <c r="X16" s="108" t="str">
        <f t="shared" si="7"/>
        <v>Kém</v>
      </c>
      <c r="Y16" s="110"/>
      <c r="Z16" s="130"/>
      <c r="AA16" s="130"/>
      <c r="AB16" s="130"/>
    </row>
    <row r="17" spans="1:28" s="56" customFormat="1" ht="18" customHeight="1">
      <c r="A17" s="87">
        <v>13</v>
      </c>
      <c r="B17" s="87" t="s">
        <v>369</v>
      </c>
      <c r="C17" s="89" t="s">
        <v>370</v>
      </c>
      <c r="D17" s="89" t="s">
        <v>371</v>
      </c>
      <c r="E17" s="90">
        <v>3</v>
      </c>
      <c r="F17" s="90">
        <f t="shared" si="2"/>
        <v>3</v>
      </c>
      <c r="G17" s="131" t="str">
        <f>VLOOKUP(B17,'[4]Sheet1'!$D$24:$U$46,18,0)</f>
        <v>8</v>
      </c>
      <c r="H17" s="54">
        <f t="shared" si="3"/>
        <v>11</v>
      </c>
      <c r="I17" s="54">
        <v>25</v>
      </c>
      <c r="J17" s="54">
        <f t="shared" si="4"/>
        <v>25</v>
      </c>
      <c r="K17" s="91">
        <v>8</v>
      </c>
      <c r="L17" s="91">
        <f t="shared" si="5"/>
        <v>8</v>
      </c>
      <c r="M17" s="54">
        <v>15</v>
      </c>
      <c r="N17" s="54">
        <f>M17</f>
        <v>15</v>
      </c>
      <c r="O17" s="54"/>
      <c r="P17" s="54"/>
      <c r="Q17" s="54"/>
      <c r="R17" s="54"/>
      <c r="S17" s="54"/>
      <c r="T17" s="54">
        <v>-10</v>
      </c>
      <c r="U17" s="54">
        <f t="shared" si="0"/>
        <v>51</v>
      </c>
      <c r="V17" s="92" t="str">
        <f t="shared" si="6"/>
        <v>TB</v>
      </c>
      <c r="W17" s="93">
        <f t="shared" si="1"/>
        <v>49</v>
      </c>
      <c r="X17" s="92" t="str">
        <f t="shared" si="7"/>
        <v>Yếu</v>
      </c>
      <c r="Y17" s="55"/>
      <c r="Z17" s="129"/>
      <c r="AA17" s="129"/>
      <c r="AB17" s="129"/>
    </row>
    <row r="18" spans="1:28" s="56" customFormat="1" ht="18" customHeight="1">
      <c r="A18" s="87">
        <v>14</v>
      </c>
      <c r="B18" s="87" t="s">
        <v>372</v>
      </c>
      <c r="C18" s="89" t="s">
        <v>96</v>
      </c>
      <c r="D18" s="89" t="s">
        <v>141</v>
      </c>
      <c r="E18" s="90">
        <v>3</v>
      </c>
      <c r="F18" s="90">
        <f t="shared" si="2"/>
        <v>3</v>
      </c>
      <c r="G18" s="131" t="str">
        <f>VLOOKUP(B18,'[4]Sheet1'!$D$24:$U$46,18,0)</f>
        <v>10</v>
      </c>
      <c r="H18" s="54">
        <f t="shared" si="3"/>
        <v>13</v>
      </c>
      <c r="I18" s="54">
        <v>25</v>
      </c>
      <c r="J18" s="54">
        <f t="shared" si="4"/>
        <v>25</v>
      </c>
      <c r="K18" s="91">
        <v>16</v>
      </c>
      <c r="L18" s="91">
        <v>10</v>
      </c>
      <c r="M18" s="54">
        <v>22</v>
      </c>
      <c r="N18" s="54">
        <v>15</v>
      </c>
      <c r="O18" s="54"/>
      <c r="P18" s="54"/>
      <c r="Q18" s="54"/>
      <c r="R18" s="54"/>
      <c r="S18" s="54"/>
      <c r="T18" s="54">
        <v>-10</v>
      </c>
      <c r="U18" s="54">
        <f t="shared" si="0"/>
        <v>66</v>
      </c>
      <c r="V18" s="92" t="str">
        <f t="shared" si="6"/>
        <v>Khá</v>
      </c>
      <c r="W18" s="93">
        <f t="shared" si="1"/>
        <v>53</v>
      </c>
      <c r="X18" s="92" t="str">
        <f t="shared" si="7"/>
        <v>TB</v>
      </c>
      <c r="Y18" s="55"/>
      <c r="Z18" s="129"/>
      <c r="AA18" s="129"/>
      <c r="AB18" s="129"/>
    </row>
    <row r="19" spans="1:28" s="56" customFormat="1" ht="18" customHeight="1">
      <c r="A19" s="87">
        <v>15</v>
      </c>
      <c r="B19" s="87" t="s">
        <v>373</v>
      </c>
      <c r="C19" s="89" t="s">
        <v>374</v>
      </c>
      <c r="D19" s="89" t="s">
        <v>375</v>
      </c>
      <c r="E19" s="90">
        <v>3</v>
      </c>
      <c r="F19" s="90">
        <f t="shared" si="2"/>
        <v>3</v>
      </c>
      <c r="G19" s="131" t="str">
        <f>VLOOKUP(B19,'[4]Sheet1'!$D$24:$U$46,18,0)</f>
        <v>12</v>
      </c>
      <c r="H19" s="54">
        <f t="shared" si="3"/>
        <v>15</v>
      </c>
      <c r="I19" s="54">
        <v>25</v>
      </c>
      <c r="J19" s="54">
        <f t="shared" si="4"/>
        <v>25</v>
      </c>
      <c r="K19" s="91">
        <v>12</v>
      </c>
      <c r="L19" s="91">
        <v>12</v>
      </c>
      <c r="M19" s="54">
        <v>19</v>
      </c>
      <c r="N19" s="54">
        <v>17</v>
      </c>
      <c r="O19" s="54"/>
      <c r="P19" s="54">
        <v>7</v>
      </c>
      <c r="Q19" s="54"/>
      <c r="R19" s="54"/>
      <c r="S19" s="54"/>
      <c r="T19" s="54"/>
      <c r="U19" s="54">
        <f t="shared" si="0"/>
        <v>59</v>
      </c>
      <c r="V19" s="92" t="str">
        <f t="shared" si="6"/>
        <v>TB</v>
      </c>
      <c r="W19" s="93">
        <f t="shared" si="1"/>
        <v>76</v>
      </c>
      <c r="X19" s="92" t="str">
        <f t="shared" si="7"/>
        <v>Khá</v>
      </c>
      <c r="Y19" s="55" t="s">
        <v>399</v>
      </c>
      <c r="Z19" s="129"/>
      <c r="AA19" s="129"/>
      <c r="AB19" s="129"/>
    </row>
    <row r="20" spans="1:28" s="56" customFormat="1" ht="18" customHeight="1">
      <c r="A20" s="87">
        <v>16</v>
      </c>
      <c r="B20" s="87" t="s">
        <v>376</v>
      </c>
      <c r="C20" s="89" t="s">
        <v>377</v>
      </c>
      <c r="D20" s="89" t="s">
        <v>378</v>
      </c>
      <c r="E20" s="90">
        <v>3</v>
      </c>
      <c r="F20" s="90">
        <f t="shared" si="2"/>
        <v>3</v>
      </c>
      <c r="G20" s="131" t="str">
        <f>VLOOKUP(B20,'[4]Sheet1'!$D$24:$U$46,18,0)</f>
        <v>12</v>
      </c>
      <c r="H20" s="54">
        <f t="shared" si="3"/>
        <v>15</v>
      </c>
      <c r="I20" s="54">
        <v>25</v>
      </c>
      <c r="J20" s="54">
        <f t="shared" si="4"/>
        <v>25</v>
      </c>
      <c r="K20" s="91">
        <v>8</v>
      </c>
      <c r="L20" s="91">
        <v>10</v>
      </c>
      <c r="M20" s="54">
        <v>15</v>
      </c>
      <c r="N20" s="54">
        <v>17</v>
      </c>
      <c r="O20" s="54"/>
      <c r="P20" s="54">
        <v>10</v>
      </c>
      <c r="Q20" s="54"/>
      <c r="R20" s="54"/>
      <c r="S20" s="54"/>
      <c r="T20" s="54"/>
      <c r="U20" s="54">
        <f t="shared" si="0"/>
        <v>51</v>
      </c>
      <c r="V20" s="92" t="str">
        <f t="shared" si="6"/>
        <v>TB</v>
      </c>
      <c r="W20" s="93">
        <f t="shared" si="1"/>
        <v>77</v>
      </c>
      <c r="X20" s="92" t="str">
        <f t="shared" si="7"/>
        <v>Khá</v>
      </c>
      <c r="Y20" s="55" t="s">
        <v>401</v>
      </c>
      <c r="Z20" s="129"/>
      <c r="AA20" s="129"/>
      <c r="AB20" s="129"/>
    </row>
    <row r="21" spans="1:28" s="111" customFormat="1" ht="18" customHeight="1">
      <c r="A21" s="103">
        <v>17</v>
      </c>
      <c r="B21" s="103" t="s">
        <v>379</v>
      </c>
      <c r="C21" s="104" t="s">
        <v>380</v>
      </c>
      <c r="D21" s="104" t="s">
        <v>381</v>
      </c>
      <c r="E21" s="105">
        <v>0</v>
      </c>
      <c r="F21" s="90">
        <f t="shared" si="2"/>
        <v>0</v>
      </c>
      <c r="G21" s="131" t="str">
        <f>VLOOKUP(B21,'[4]Sheet1'!$D$24:$U$46,18,0)</f>
        <v>0</v>
      </c>
      <c r="H21" s="106">
        <f t="shared" si="3"/>
        <v>0</v>
      </c>
      <c r="I21" s="106">
        <v>0</v>
      </c>
      <c r="J21" s="106">
        <f t="shared" si="4"/>
        <v>0</v>
      </c>
      <c r="K21" s="107">
        <v>0</v>
      </c>
      <c r="L21" s="107">
        <f t="shared" si="5"/>
        <v>0</v>
      </c>
      <c r="M21" s="106">
        <v>0</v>
      </c>
      <c r="N21" s="106">
        <f>M21</f>
        <v>0</v>
      </c>
      <c r="O21" s="106"/>
      <c r="P21" s="106"/>
      <c r="Q21" s="106"/>
      <c r="R21" s="106"/>
      <c r="S21" s="106"/>
      <c r="T21" s="54">
        <v>-10</v>
      </c>
      <c r="U21" s="106">
        <f t="shared" si="0"/>
        <v>0</v>
      </c>
      <c r="V21" s="108" t="str">
        <f t="shared" si="6"/>
        <v>Kém</v>
      </c>
      <c r="W21" s="109">
        <f t="shared" si="1"/>
        <v>-10</v>
      </c>
      <c r="X21" s="108" t="str">
        <f t="shared" si="7"/>
        <v>Kém</v>
      </c>
      <c r="Y21" s="110"/>
      <c r="Z21" s="130"/>
      <c r="AA21" s="130"/>
      <c r="AB21" s="130"/>
    </row>
    <row r="22" spans="1:28" s="56" customFormat="1" ht="18" customHeight="1">
      <c r="A22" s="87">
        <v>18</v>
      </c>
      <c r="B22" s="87" t="s">
        <v>382</v>
      </c>
      <c r="C22" s="89" t="s">
        <v>383</v>
      </c>
      <c r="D22" s="89" t="s">
        <v>384</v>
      </c>
      <c r="E22" s="90">
        <v>3</v>
      </c>
      <c r="F22" s="90">
        <f t="shared" si="2"/>
        <v>3</v>
      </c>
      <c r="G22" s="131" t="str">
        <f>VLOOKUP(B22,'[4]Sheet1'!$D$24:$U$46,18,0)</f>
        <v>12</v>
      </c>
      <c r="H22" s="54">
        <f t="shared" si="3"/>
        <v>15</v>
      </c>
      <c r="I22" s="54">
        <v>25</v>
      </c>
      <c r="J22" s="54">
        <f t="shared" si="4"/>
        <v>25</v>
      </c>
      <c r="K22" s="91">
        <v>10</v>
      </c>
      <c r="L22" s="91">
        <f t="shared" si="5"/>
        <v>10</v>
      </c>
      <c r="M22" s="54">
        <v>19</v>
      </c>
      <c r="N22" s="54">
        <v>15</v>
      </c>
      <c r="O22" s="54"/>
      <c r="P22" s="54"/>
      <c r="Q22" s="54"/>
      <c r="R22" s="54"/>
      <c r="S22" s="54"/>
      <c r="T22" s="54">
        <v>-10</v>
      </c>
      <c r="U22" s="54">
        <f t="shared" si="0"/>
        <v>57</v>
      </c>
      <c r="V22" s="92" t="str">
        <f t="shared" si="6"/>
        <v>TB</v>
      </c>
      <c r="W22" s="93">
        <f t="shared" si="1"/>
        <v>55</v>
      </c>
      <c r="X22" s="92" t="str">
        <f t="shared" si="7"/>
        <v>TB</v>
      </c>
      <c r="Y22" s="55"/>
      <c r="Z22" s="129"/>
      <c r="AA22" s="129"/>
      <c r="AB22" s="129"/>
    </row>
    <row r="23" spans="1:28" s="56" customFormat="1" ht="18" customHeight="1">
      <c r="A23" s="87">
        <v>19</v>
      </c>
      <c r="B23" s="87" t="s">
        <v>385</v>
      </c>
      <c r="C23" s="89" t="s">
        <v>386</v>
      </c>
      <c r="D23" s="89" t="s">
        <v>387</v>
      </c>
      <c r="E23" s="90">
        <v>3</v>
      </c>
      <c r="F23" s="90">
        <f t="shared" si="2"/>
        <v>3</v>
      </c>
      <c r="G23" s="131" t="str">
        <f>VLOOKUP(B23,'[4]Sheet1'!$D$24:$U$46,18,0)</f>
        <v>10</v>
      </c>
      <c r="H23" s="54">
        <f t="shared" si="3"/>
        <v>13</v>
      </c>
      <c r="I23" s="54">
        <v>25</v>
      </c>
      <c r="J23" s="54">
        <f t="shared" si="4"/>
        <v>25</v>
      </c>
      <c r="K23" s="91">
        <v>10</v>
      </c>
      <c r="L23" s="91">
        <f t="shared" si="5"/>
        <v>10</v>
      </c>
      <c r="M23" s="54">
        <v>19</v>
      </c>
      <c r="N23" s="54">
        <v>15</v>
      </c>
      <c r="O23" s="54"/>
      <c r="P23" s="54"/>
      <c r="Q23" s="54"/>
      <c r="R23" s="54"/>
      <c r="S23" s="54"/>
      <c r="T23" s="54">
        <v>-10</v>
      </c>
      <c r="U23" s="54">
        <f t="shared" si="0"/>
        <v>57</v>
      </c>
      <c r="V23" s="92" t="str">
        <f t="shared" si="6"/>
        <v>TB</v>
      </c>
      <c r="W23" s="93">
        <f t="shared" si="1"/>
        <v>53</v>
      </c>
      <c r="X23" s="92" t="str">
        <f t="shared" si="7"/>
        <v>TB</v>
      </c>
      <c r="Y23" s="55"/>
      <c r="Z23" s="129"/>
      <c r="AA23" s="129"/>
      <c r="AB23" s="129"/>
    </row>
    <row r="24" spans="1:28" s="56" customFormat="1" ht="18" customHeight="1">
      <c r="A24" s="87">
        <v>20</v>
      </c>
      <c r="B24" s="87" t="s">
        <v>388</v>
      </c>
      <c r="C24" s="89" t="s">
        <v>389</v>
      </c>
      <c r="D24" s="89" t="s">
        <v>390</v>
      </c>
      <c r="E24" s="90">
        <v>3</v>
      </c>
      <c r="F24" s="90">
        <f t="shared" si="2"/>
        <v>3</v>
      </c>
      <c r="G24" s="131" t="str">
        <f>VLOOKUP(B24,'[4]Sheet1'!$D$24:$U$46,18,0)</f>
        <v>8</v>
      </c>
      <c r="H24" s="54">
        <f t="shared" si="3"/>
        <v>11</v>
      </c>
      <c r="I24" s="54">
        <v>25</v>
      </c>
      <c r="J24" s="54">
        <f t="shared" si="4"/>
        <v>25</v>
      </c>
      <c r="K24" s="91">
        <v>5</v>
      </c>
      <c r="L24" s="91">
        <f t="shared" si="5"/>
        <v>5</v>
      </c>
      <c r="M24" s="54">
        <v>17</v>
      </c>
      <c r="N24" s="54">
        <v>15</v>
      </c>
      <c r="O24" s="54"/>
      <c r="P24" s="54"/>
      <c r="Q24" s="54"/>
      <c r="R24" s="54"/>
      <c r="S24" s="54"/>
      <c r="T24" s="54"/>
      <c r="U24" s="54">
        <f t="shared" si="0"/>
        <v>50</v>
      </c>
      <c r="V24" s="92" t="str">
        <f t="shared" si="6"/>
        <v>TB</v>
      </c>
      <c r="W24" s="93">
        <f t="shared" si="1"/>
        <v>56</v>
      </c>
      <c r="X24" s="92" t="str">
        <f t="shared" si="7"/>
        <v>TB</v>
      </c>
      <c r="Y24" s="55"/>
      <c r="Z24" s="129"/>
      <c r="AA24" s="129"/>
      <c r="AB24" s="129"/>
    </row>
    <row r="25" spans="1:28" s="111" customFormat="1" ht="18" customHeight="1">
      <c r="A25" s="103">
        <v>21</v>
      </c>
      <c r="B25" s="103" t="s">
        <v>391</v>
      </c>
      <c r="C25" s="104" t="s">
        <v>392</v>
      </c>
      <c r="D25" s="104" t="s">
        <v>393</v>
      </c>
      <c r="E25" s="105">
        <v>0</v>
      </c>
      <c r="F25" s="90">
        <f t="shared" si="2"/>
        <v>0</v>
      </c>
      <c r="G25" s="131" t="str">
        <f>VLOOKUP(B25,'[4]Sheet1'!$D$24:$U$46,18,0)</f>
        <v>0</v>
      </c>
      <c r="H25" s="106">
        <f t="shared" si="3"/>
        <v>0</v>
      </c>
      <c r="I25" s="106">
        <v>0</v>
      </c>
      <c r="J25" s="106">
        <f t="shared" si="4"/>
        <v>0</v>
      </c>
      <c r="K25" s="107">
        <v>0</v>
      </c>
      <c r="L25" s="107">
        <f t="shared" si="5"/>
        <v>0</v>
      </c>
      <c r="M25" s="106">
        <v>0</v>
      </c>
      <c r="N25" s="106">
        <f>M25</f>
        <v>0</v>
      </c>
      <c r="O25" s="106"/>
      <c r="P25" s="106"/>
      <c r="Q25" s="106"/>
      <c r="R25" s="106"/>
      <c r="S25" s="106"/>
      <c r="T25" s="54">
        <v>-10</v>
      </c>
      <c r="U25" s="106">
        <f t="shared" si="0"/>
        <v>0</v>
      </c>
      <c r="V25" s="108" t="str">
        <f t="shared" si="6"/>
        <v>Kém</v>
      </c>
      <c r="W25" s="109">
        <f t="shared" si="1"/>
        <v>-10</v>
      </c>
      <c r="X25" s="108" t="str">
        <f t="shared" si="7"/>
        <v>Kém</v>
      </c>
      <c r="Y25" s="110"/>
      <c r="Z25" s="130"/>
      <c r="AA25" s="130"/>
      <c r="AB25" s="130"/>
    </row>
    <row r="26" spans="1:28" s="111" customFormat="1" ht="18" customHeight="1">
      <c r="A26" s="103">
        <v>22</v>
      </c>
      <c r="B26" s="103" t="s">
        <v>394</v>
      </c>
      <c r="C26" s="104" t="s">
        <v>395</v>
      </c>
      <c r="D26" s="104" t="s">
        <v>217</v>
      </c>
      <c r="E26" s="105">
        <v>0</v>
      </c>
      <c r="F26" s="90">
        <f t="shared" si="2"/>
        <v>0</v>
      </c>
      <c r="G26" s="131" t="str">
        <f>VLOOKUP(B26,'[4]Sheet1'!$D$24:$U$46,18,0)</f>
        <v>0</v>
      </c>
      <c r="H26" s="106">
        <f t="shared" si="3"/>
        <v>0</v>
      </c>
      <c r="I26" s="106">
        <v>0</v>
      </c>
      <c r="J26" s="106">
        <f t="shared" si="4"/>
        <v>0</v>
      </c>
      <c r="K26" s="107">
        <v>0</v>
      </c>
      <c r="L26" s="107">
        <f t="shared" si="5"/>
        <v>0</v>
      </c>
      <c r="M26" s="106">
        <v>0</v>
      </c>
      <c r="N26" s="106">
        <f>M26</f>
        <v>0</v>
      </c>
      <c r="O26" s="106"/>
      <c r="Q26" s="106"/>
      <c r="R26" s="106"/>
      <c r="S26" s="106"/>
      <c r="T26" s="54">
        <v>-10</v>
      </c>
      <c r="U26" s="106">
        <f t="shared" si="0"/>
        <v>0</v>
      </c>
      <c r="V26" s="108" t="str">
        <f t="shared" si="6"/>
        <v>Kém</v>
      </c>
      <c r="W26" s="109">
        <f>ROUND((H26+J26+L26+N26+P25+Q26+R26+S26+T26),0)</f>
        <v>-10</v>
      </c>
      <c r="X26" s="108" t="str">
        <f t="shared" si="7"/>
        <v>Kém</v>
      </c>
      <c r="Y26" s="117"/>
      <c r="Z26" s="130"/>
      <c r="AA26" s="130"/>
      <c r="AB26" s="130"/>
    </row>
    <row r="27" spans="1:28" s="111" customFormat="1" ht="18" customHeight="1">
      <c r="A27" s="103">
        <v>23</v>
      </c>
      <c r="B27" s="103" t="s">
        <v>396</v>
      </c>
      <c r="C27" s="104" t="s">
        <v>397</v>
      </c>
      <c r="D27" s="104" t="s">
        <v>100</v>
      </c>
      <c r="E27" s="105">
        <v>0</v>
      </c>
      <c r="F27" s="90">
        <f t="shared" si="2"/>
        <v>0</v>
      </c>
      <c r="G27" s="131" t="str">
        <f>VLOOKUP(B27,'[4]Sheet1'!$D$24:$U$46,18,0)</f>
        <v>0</v>
      </c>
      <c r="H27" s="106">
        <f t="shared" si="3"/>
        <v>0</v>
      </c>
      <c r="I27" s="106">
        <v>0</v>
      </c>
      <c r="J27" s="106">
        <f t="shared" si="4"/>
        <v>0</v>
      </c>
      <c r="K27" s="107">
        <v>0</v>
      </c>
      <c r="L27" s="107">
        <f t="shared" si="5"/>
        <v>0</v>
      </c>
      <c r="M27" s="106">
        <v>0</v>
      </c>
      <c r="N27" s="106">
        <f>M27</f>
        <v>0</v>
      </c>
      <c r="O27" s="106"/>
      <c r="P27" s="106"/>
      <c r="Q27" s="106"/>
      <c r="R27" s="106"/>
      <c r="S27" s="106"/>
      <c r="T27" s="54">
        <v>-10</v>
      </c>
      <c r="U27" s="106">
        <f t="shared" si="0"/>
        <v>0</v>
      </c>
      <c r="V27" s="108" t="str">
        <f t="shared" si="6"/>
        <v>Kém</v>
      </c>
      <c r="W27" s="109">
        <f t="shared" si="1"/>
        <v>-10</v>
      </c>
      <c r="X27" s="108" t="str">
        <f t="shared" si="7"/>
        <v>Kém</v>
      </c>
      <c r="Y27" s="110"/>
      <c r="Z27" s="130"/>
      <c r="AA27" s="130"/>
      <c r="AB27" s="130"/>
    </row>
    <row r="28" spans="1:25" s="56" customFormat="1" ht="18" customHeight="1">
      <c r="A28" s="66"/>
      <c r="B28" s="66"/>
      <c r="C28" s="67"/>
      <c r="D28" s="67"/>
      <c r="E28" s="70"/>
      <c r="F28" s="70"/>
      <c r="G28" s="114"/>
      <c r="H28" s="114"/>
      <c r="I28" s="115"/>
      <c r="J28" s="114"/>
      <c r="K28" s="114"/>
      <c r="L28" s="80"/>
      <c r="M28" s="64"/>
      <c r="N28" s="68"/>
      <c r="O28" s="69"/>
      <c r="P28" s="69"/>
      <c r="Q28" s="69"/>
      <c r="R28" s="69"/>
      <c r="S28" s="134" t="s">
        <v>46</v>
      </c>
      <c r="T28" s="134"/>
      <c r="U28" s="134"/>
      <c r="V28" s="134"/>
      <c r="W28" s="134"/>
      <c r="X28" s="134"/>
      <c r="Y28" s="134"/>
    </row>
    <row r="29" spans="1:33" s="24" customFormat="1" ht="18.75" customHeight="1">
      <c r="A29" s="2"/>
      <c r="B29" s="31" t="s">
        <v>42</v>
      </c>
      <c r="C29" s="18"/>
      <c r="D29" s="32"/>
      <c r="E29" s="71" t="s">
        <v>16</v>
      </c>
      <c r="F29" s="72" t="str">
        <f>E29</f>
        <v>BẢNG TỔNG HỢP</v>
      </c>
      <c r="G29" s="73"/>
      <c r="H29" s="74"/>
      <c r="I29" s="69"/>
      <c r="J29" s="74"/>
      <c r="K29" s="74"/>
      <c r="L29" s="81"/>
      <c r="M29" s="68"/>
      <c r="N29" s="30"/>
      <c r="O29" s="3"/>
      <c r="P29" s="5"/>
      <c r="Q29" s="5"/>
      <c r="R29" s="5"/>
      <c r="S29" s="75"/>
      <c r="T29" s="75"/>
      <c r="U29" s="2"/>
      <c r="V29" s="76"/>
      <c r="W29" s="63" t="s">
        <v>47</v>
      </c>
      <c r="X29" s="77"/>
      <c r="Y29" s="33"/>
      <c r="Z29" s="2"/>
      <c r="AA29" s="33"/>
      <c r="AB29" s="34"/>
      <c r="AC29" s="34"/>
      <c r="AD29" s="35"/>
      <c r="AE29" s="35"/>
      <c r="AF29" s="35"/>
      <c r="AG29" s="35"/>
    </row>
    <row r="30" spans="1:33" s="24" customFormat="1" ht="18.75" customHeight="1">
      <c r="A30" s="19"/>
      <c r="D30" s="23" t="s">
        <v>36</v>
      </c>
      <c r="E30" s="36" t="s">
        <v>33</v>
      </c>
      <c r="F30" s="20" t="s">
        <v>17</v>
      </c>
      <c r="G30" s="60" t="s">
        <v>10</v>
      </c>
      <c r="H30" s="21" t="s">
        <v>11</v>
      </c>
      <c r="I30" s="60" t="s">
        <v>3</v>
      </c>
      <c r="J30" s="21" t="s">
        <v>12</v>
      </c>
      <c r="K30" s="21" t="s">
        <v>13</v>
      </c>
      <c r="L30" s="82" t="s">
        <v>40</v>
      </c>
      <c r="M30" s="65"/>
      <c r="Y30" s="58"/>
      <c r="Z30" s="22"/>
      <c r="AA30" s="37"/>
      <c r="AB30" s="38"/>
      <c r="AC30" s="39"/>
      <c r="AD30" s="35"/>
      <c r="AE30" s="35"/>
      <c r="AF30" s="35"/>
      <c r="AG30" s="35"/>
    </row>
    <row r="31" spans="1:33" s="24" customFormat="1" ht="18.75" customHeight="1">
      <c r="A31" s="19"/>
      <c r="C31" s="40"/>
      <c r="D31" s="23" t="s">
        <v>35</v>
      </c>
      <c r="E31" s="41">
        <f>COUNTIF($X$5:$X$27,"XS")</f>
        <v>0</v>
      </c>
      <c r="F31" s="41">
        <f>COUNTIF($X$5:$X$27,"Tốt")</f>
        <v>0</v>
      </c>
      <c r="G31" s="61">
        <f>COUNTIF($X$5:$X$27,"Khá")</f>
        <v>3</v>
      </c>
      <c r="H31" s="41">
        <f>COUNTIF($X$5:$X$27,"TBK")</f>
        <v>0</v>
      </c>
      <c r="I31" s="61">
        <f>COUNTIF($X$5:$X$27,"TB")</f>
        <v>10</v>
      </c>
      <c r="J31" s="41">
        <f>COUNTIF($X$5:$X$27,"Yếu")</f>
        <v>1</v>
      </c>
      <c r="K31" s="41">
        <f>COUNTIF($X$5:$X$27,"Kém")</f>
        <v>9</v>
      </c>
      <c r="L31" s="83">
        <f>E31+F31+G31+H31+I31+J31+K31</f>
        <v>23</v>
      </c>
      <c r="M31" s="65"/>
      <c r="N31" s="42"/>
      <c r="O31" s="43"/>
      <c r="V31" s="44"/>
      <c r="X31" s="40"/>
      <c r="Y31" s="58"/>
      <c r="Z31" s="45"/>
      <c r="AA31" s="37"/>
      <c r="AB31" s="38"/>
      <c r="AC31" s="39"/>
      <c r="AD31" s="35"/>
      <c r="AE31" s="35"/>
      <c r="AF31" s="35"/>
      <c r="AG31" s="35"/>
    </row>
    <row r="32" spans="1:33" ht="18.75" customHeight="1">
      <c r="A32" s="135" t="s">
        <v>189</v>
      </c>
      <c r="B32" s="135"/>
      <c r="C32" s="46"/>
      <c r="D32" s="47" t="s">
        <v>34</v>
      </c>
      <c r="E32" s="48">
        <f>E31/23%</f>
        <v>0</v>
      </c>
      <c r="F32" s="48">
        <f aca="true" t="shared" si="8" ref="F32:K32">F31/23%</f>
        <v>0</v>
      </c>
      <c r="G32" s="48">
        <f t="shared" si="8"/>
        <v>13.043478260869565</v>
      </c>
      <c r="H32" s="48">
        <f t="shared" si="8"/>
        <v>0</v>
      </c>
      <c r="I32" s="48">
        <f t="shared" si="8"/>
        <v>43.47826086956522</v>
      </c>
      <c r="J32" s="48">
        <f t="shared" si="8"/>
        <v>4.3478260869565215</v>
      </c>
      <c r="K32" s="48">
        <f t="shared" si="8"/>
        <v>39.130434782608695</v>
      </c>
      <c r="L32" s="84">
        <f>E32+F32+G32+H32+I32+J32+K32</f>
        <v>100</v>
      </c>
      <c r="M32" s="65"/>
      <c r="N32" s="42"/>
      <c r="O32" s="43"/>
      <c r="P32" s="24"/>
      <c r="Q32" s="24"/>
      <c r="R32" s="24"/>
      <c r="S32" s="24"/>
      <c r="T32" s="24"/>
      <c r="U32" s="24"/>
      <c r="V32" s="135" t="s">
        <v>48</v>
      </c>
      <c r="W32" s="135"/>
      <c r="X32" s="135"/>
      <c r="Y32" s="58"/>
      <c r="Z32" s="38"/>
      <c r="AA32" s="27"/>
      <c r="AB32" s="28"/>
      <c r="AC32" s="29"/>
      <c r="AD32" s="30"/>
      <c r="AE32" s="30"/>
      <c r="AF32" s="30"/>
      <c r="AG32" s="30"/>
    </row>
    <row r="33" ht="21" customHeight="1"/>
    <row r="34" spans="21:24" ht="21" customHeight="1">
      <c r="U34" s="145"/>
      <c r="V34" s="145"/>
      <c r="W34" s="145"/>
      <c r="X34" s="145"/>
    </row>
    <row r="35" ht="21" customHeight="1"/>
    <row r="36" ht="21" customHeight="1"/>
    <row r="37" ht="21" customHeight="1"/>
    <row r="38" ht="21" customHeight="1"/>
  </sheetData>
  <sheetProtection/>
  <mergeCells count="18">
    <mergeCell ref="A1:AA1"/>
    <mergeCell ref="A2:AA2"/>
    <mergeCell ref="A32:B32"/>
    <mergeCell ref="V32:X32"/>
    <mergeCell ref="E3:H3"/>
    <mergeCell ref="I3:J3"/>
    <mergeCell ref="K3:L3"/>
    <mergeCell ref="M3:N3"/>
    <mergeCell ref="A3:A4"/>
    <mergeCell ref="B3:B4"/>
    <mergeCell ref="AB5:AE5"/>
    <mergeCell ref="S28:Y28"/>
    <mergeCell ref="C3:C4"/>
    <mergeCell ref="D3:D4"/>
    <mergeCell ref="U34:X34"/>
    <mergeCell ref="O3:R3"/>
    <mergeCell ref="U3:X3"/>
    <mergeCell ref="Y3:Y4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Color</cp:lastModifiedBy>
  <cp:lastPrinted>2019-10-03T08:14:42Z</cp:lastPrinted>
  <dcterms:created xsi:type="dcterms:W3CDTF">2001-01-08T20:22:33Z</dcterms:created>
  <dcterms:modified xsi:type="dcterms:W3CDTF">2020-01-30T02:47:31Z</dcterms:modified>
  <cp:category/>
  <cp:version/>
  <cp:contentType/>
  <cp:contentStatus/>
</cp:coreProperties>
</file>